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erMeje\Desktop\rvi 2025\"/>
    </mc:Choice>
  </mc:AlternateContent>
  <xr:revisionPtr revIDLastSave="0" documentId="13_ncr:1_{557D9868-5946-4C3C-A2E9-2A5EB696CF43}" xr6:coauthVersionLast="47" xr6:coauthVersionMax="47" xr10:uidLastSave="{00000000-0000-0000-0000-000000000000}"/>
  <bookViews>
    <workbookView xWindow="-120" yWindow="-120" windowWidth="29040" windowHeight="15720" activeTab="3" xr2:uid="{26F0650B-AE25-4C52-8F20-73BFF576D673}"/>
  </bookViews>
  <sheets>
    <sheet name="sažetak" sheetId="1" r:id="rId1"/>
    <sheet name="ekonomska kl." sheetId="2" r:id="rId2"/>
    <sheet name="izvori" sheetId="3" r:id="rId3"/>
    <sheet name="posebni dio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4" l="1"/>
  <c r="G13" i="4"/>
  <c r="G18" i="4"/>
  <c r="G10" i="3" l="1"/>
  <c r="G19" i="3" l="1"/>
  <c r="F6" i="2"/>
  <c r="F5" i="2" s="1"/>
  <c r="G6" i="2"/>
  <c r="G5" i="2"/>
  <c r="J25" i="4" l="1"/>
  <c r="L23" i="1"/>
  <c r="O23" i="1" s="1"/>
  <c r="M23" i="1"/>
  <c r="N23" i="1"/>
  <c r="L29" i="2"/>
  <c r="L48" i="2"/>
  <c r="M50" i="2"/>
  <c r="N50" i="2"/>
  <c r="G75" i="2" s="1"/>
  <c r="O50" i="2"/>
  <c r="L15" i="3"/>
  <c r="L25" i="3"/>
  <c r="M25" i="3"/>
  <c r="N25" i="3"/>
  <c r="O25" i="3"/>
  <c r="P25" i="3"/>
  <c r="L30" i="3"/>
  <c r="M40" i="3"/>
  <c r="L47" i="3"/>
  <c r="G41" i="3" s="1"/>
  <c r="F19" i="4"/>
  <c r="G8" i="3"/>
  <c r="P10" i="3"/>
  <c r="O10" i="3"/>
  <c r="G16" i="4"/>
  <c r="G29" i="4"/>
  <c r="F16" i="4"/>
  <c r="F12" i="4" s="1"/>
  <c r="F18" i="4"/>
  <c r="G145" i="4"/>
  <c r="H145" i="4" s="1"/>
  <c r="G141" i="4"/>
  <c r="H141" i="4" s="1"/>
  <c r="G140" i="4"/>
  <c r="F140" i="4"/>
  <c r="F139" i="4" s="1"/>
  <c r="J55" i="4"/>
  <c r="G42" i="3"/>
  <c r="G80" i="2"/>
  <c r="G39" i="2"/>
  <c r="H59" i="2"/>
  <c r="I66" i="2"/>
  <c r="H23" i="3"/>
  <c r="G72" i="4"/>
  <c r="G80" i="4"/>
  <c r="G79" i="4" s="1"/>
  <c r="F80" i="4"/>
  <c r="F79" i="4" s="1"/>
  <c r="J32" i="4"/>
  <c r="M10" i="3"/>
  <c r="L10" i="3"/>
  <c r="H140" i="4" l="1"/>
  <c r="G139" i="4"/>
  <c r="H139" i="4" s="1"/>
  <c r="G47" i="2"/>
  <c r="G57" i="4" l="1"/>
  <c r="H57" i="4" s="1"/>
  <c r="G61" i="4"/>
  <c r="G21" i="4"/>
  <c r="G24" i="4"/>
  <c r="G85" i="4"/>
  <c r="G126" i="4"/>
  <c r="G117" i="4"/>
  <c r="G123" i="4"/>
  <c r="F65" i="4" l="1"/>
  <c r="F56" i="4" s="1"/>
  <c r="G65" i="4"/>
  <c r="G31" i="2"/>
  <c r="H31" i="2"/>
  <c r="H30" i="2" s="1"/>
  <c r="G79" i="2"/>
  <c r="L61" i="2" s="1"/>
  <c r="G81" i="2"/>
  <c r="H81" i="2"/>
  <c r="H76" i="2"/>
  <c r="H75" i="2" s="1"/>
  <c r="F44" i="2"/>
  <c r="G44" i="2"/>
  <c r="I46" i="2"/>
  <c r="F31" i="2"/>
  <c r="F30" i="2" s="1"/>
  <c r="H13" i="3" l="1"/>
  <c r="G13" i="3"/>
  <c r="H31" i="3"/>
  <c r="F81" i="2"/>
  <c r="G137" i="4"/>
  <c r="H137" i="4" s="1"/>
  <c r="G133" i="4"/>
  <c r="F132" i="4"/>
  <c r="F131" i="4" s="1"/>
  <c r="G129" i="4"/>
  <c r="F125" i="4"/>
  <c r="F119" i="4" s="1"/>
  <c r="H126" i="4"/>
  <c r="H123" i="4"/>
  <c r="G120" i="4"/>
  <c r="H120" i="4" s="1"/>
  <c r="H117" i="4"/>
  <c r="G114" i="4"/>
  <c r="H114" i="4" s="1"/>
  <c r="F113" i="4"/>
  <c r="F107" i="4" s="1"/>
  <c r="G111" i="4"/>
  <c r="G108" i="4"/>
  <c r="H108" i="4" s="1"/>
  <c r="G104" i="4"/>
  <c r="H104" i="4" s="1"/>
  <c r="G100" i="4"/>
  <c r="H100" i="4" s="1"/>
  <c r="F99" i="4"/>
  <c r="F98" i="4" s="1"/>
  <c r="G92" i="4"/>
  <c r="H92" i="4" s="1"/>
  <c r="G90" i="4"/>
  <c r="F89" i="4"/>
  <c r="H85" i="4"/>
  <c r="G83" i="4"/>
  <c r="F82" i="4"/>
  <c r="H72" i="4"/>
  <c r="G68" i="4"/>
  <c r="H68" i="4" s="1"/>
  <c r="F67" i="4"/>
  <c r="G56" i="4"/>
  <c r="H56" i="4" s="1"/>
  <c r="G53" i="4"/>
  <c r="H53" i="4" s="1"/>
  <c r="H29" i="4"/>
  <c r="H24" i="4"/>
  <c r="F23" i="4"/>
  <c r="F20" i="4"/>
  <c r="F15" i="4" s="1"/>
  <c r="F17" i="4" l="1"/>
  <c r="F78" i="4"/>
  <c r="F14" i="4"/>
  <c r="H129" i="4"/>
  <c r="G89" i="4"/>
  <c r="H89" i="4" s="1"/>
  <c r="G125" i="4"/>
  <c r="H125" i="4" s="1"/>
  <c r="G67" i="4"/>
  <c r="G82" i="4"/>
  <c r="F106" i="4"/>
  <c r="H90" i="4"/>
  <c r="G113" i="4"/>
  <c r="H113" i="4" s="1"/>
  <c r="H21" i="4"/>
  <c r="G99" i="4"/>
  <c r="G98" i="4" s="1"/>
  <c r="H98" i="4" s="1"/>
  <c r="G132" i="4"/>
  <c r="H132" i="4" s="1"/>
  <c r="G23" i="4"/>
  <c r="H83" i="4"/>
  <c r="G20" i="4"/>
  <c r="G15" i="4" s="1"/>
  <c r="H15" i="4" s="1"/>
  <c r="H133" i="4"/>
  <c r="F11" i="4" l="1"/>
  <c r="F10" i="4" s="1"/>
  <c r="G78" i="4"/>
  <c r="H78" i="4" s="1"/>
  <c r="H23" i="4"/>
  <c r="H67" i="4"/>
  <c r="G107" i="4"/>
  <c r="H107" i="4" s="1"/>
  <c r="H82" i="4"/>
  <c r="G131" i="4"/>
  <c r="H131" i="4" s="1"/>
  <c r="G119" i="4"/>
  <c r="H119" i="4" s="1"/>
  <c r="H99" i="4"/>
  <c r="H20" i="4"/>
  <c r="G19" i="4"/>
  <c r="G14" i="4" l="1"/>
  <c r="H16" i="4"/>
  <c r="G17" i="4"/>
  <c r="H17" i="4" s="1"/>
  <c r="G106" i="4"/>
  <c r="H106" i="4" s="1"/>
  <c r="H19" i="4"/>
  <c r="G12" i="4" l="1"/>
  <c r="H14" i="4"/>
  <c r="H18" i="4"/>
  <c r="H13" i="4" l="1"/>
  <c r="H12" i="4"/>
  <c r="G11" i="4"/>
  <c r="G10" i="4" s="1"/>
  <c r="H10" i="4" l="1"/>
  <c r="H11" i="4"/>
  <c r="J42" i="3" l="1"/>
  <c r="I42" i="3"/>
  <c r="J41" i="3"/>
  <c r="I41" i="3"/>
  <c r="H40" i="3"/>
  <c r="H39" i="3" s="1"/>
  <c r="G40" i="3"/>
  <c r="G39" i="3" s="1"/>
  <c r="G38" i="3" s="1"/>
  <c r="F40" i="3"/>
  <c r="F39" i="3" s="1"/>
  <c r="F38" i="3" s="1"/>
  <c r="I32" i="3"/>
  <c r="G31" i="3"/>
  <c r="F31" i="3"/>
  <c r="I31" i="3" s="1"/>
  <c r="J30" i="3"/>
  <c r="I30" i="3"/>
  <c r="J29" i="3"/>
  <c r="I29" i="3"/>
  <c r="H28" i="3"/>
  <c r="G28" i="3"/>
  <c r="F28" i="3"/>
  <c r="J27" i="3"/>
  <c r="I27" i="3"/>
  <c r="J26" i="3"/>
  <c r="I26" i="3"/>
  <c r="H25" i="3"/>
  <c r="G25" i="3"/>
  <c r="F25" i="3"/>
  <c r="J24" i="3"/>
  <c r="I24" i="3"/>
  <c r="G23" i="3"/>
  <c r="F23" i="3"/>
  <c r="J22" i="3"/>
  <c r="I22" i="3"/>
  <c r="H21" i="3"/>
  <c r="G21" i="3"/>
  <c r="F21" i="3"/>
  <c r="J15" i="3"/>
  <c r="J14" i="3"/>
  <c r="I14" i="3"/>
  <c r="F13" i="3"/>
  <c r="J12" i="3"/>
  <c r="I12" i="3"/>
  <c r="J11" i="3"/>
  <c r="I11" i="3"/>
  <c r="H10" i="3"/>
  <c r="F10" i="3"/>
  <c r="J9" i="3"/>
  <c r="I9" i="3"/>
  <c r="H8" i="3"/>
  <c r="F8" i="3"/>
  <c r="J7" i="3"/>
  <c r="H6" i="3"/>
  <c r="G6" i="3"/>
  <c r="G5" i="3" s="1"/>
  <c r="F6" i="3"/>
  <c r="H86" i="2"/>
  <c r="H80" i="2" s="1"/>
  <c r="H79" i="2" s="1"/>
  <c r="G86" i="2"/>
  <c r="F86" i="2"/>
  <c r="I85" i="2"/>
  <c r="I82" i="2"/>
  <c r="I77" i="2"/>
  <c r="F76" i="2"/>
  <c r="F75" i="2" s="1"/>
  <c r="I74" i="2"/>
  <c r="I72" i="2"/>
  <c r="I71" i="2"/>
  <c r="I70" i="2"/>
  <c r="I69" i="2"/>
  <c r="I68" i="2"/>
  <c r="H67" i="2"/>
  <c r="G67" i="2"/>
  <c r="F67" i="2"/>
  <c r="I65" i="2"/>
  <c r="I64" i="2"/>
  <c r="I63" i="2"/>
  <c r="I62" i="2"/>
  <c r="I61" i="2"/>
  <c r="I60" i="2"/>
  <c r="G59" i="2"/>
  <c r="F59" i="2"/>
  <c r="I58" i="2"/>
  <c r="I57" i="2"/>
  <c r="I56" i="2"/>
  <c r="I55" i="2"/>
  <c r="I54" i="2"/>
  <c r="I53" i="2"/>
  <c r="H52" i="2"/>
  <c r="G52" i="2"/>
  <c r="F52" i="2"/>
  <c r="I51" i="2"/>
  <c r="I50" i="2"/>
  <c r="I49" i="2"/>
  <c r="H48" i="2"/>
  <c r="G48" i="2"/>
  <c r="F48" i="2"/>
  <c r="I45" i="2"/>
  <c r="H44" i="2"/>
  <c r="I43" i="2"/>
  <c r="H42" i="2"/>
  <c r="G42" i="2"/>
  <c r="F42" i="2"/>
  <c r="I41" i="2"/>
  <c r="H40" i="2"/>
  <c r="G40" i="2"/>
  <c r="F40" i="2"/>
  <c r="G38" i="2"/>
  <c r="L60" i="2" s="1"/>
  <c r="L62" i="2" s="1"/>
  <c r="I29" i="2"/>
  <c r="H28" i="2"/>
  <c r="G28" i="2"/>
  <c r="F28" i="2"/>
  <c r="I27" i="2"/>
  <c r="I26" i="2"/>
  <c r="H25" i="2"/>
  <c r="G25" i="2"/>
  <c r="F25" i="2"/>
  <c r="H21" i="2"/>
  <c r="G21" i="2"/>
  <c r="G20" i="2" s="1"/>
  <c r="I19" i="2"/>
  <c r="H18" i="2"/>
  <c r="H17" i="2" s="1"/>
  <c r="G18" i="2"/>
  <c r="F18" i="2"/>
  <c r="F17" i="2" s="1"/>
  <c r="I16" i="2"/>
  <c r="H15" i="2"/>
  <c r="H14" i="2" s="1"/>
  <c r="F15" i="2"/>
  <c r="F14" i="2" s="1"/>
  <c r="H12" i="2"/>
  <c r="G12" i="2"/>
  <c r="F12" i="2"/>
  <c r="I11" i="2"/>
  <c r="H10" i="2"/>
  <c r="G10" i="2"/>
  <c r="F10" i="2"/>
  <c r="H8" i="2"/>
  <c r="G8" i="2"/>
  <c r="F8" i="2"/>
  <c r="J16" i="1"/>
  <c r="I16" i="1"/>
  <c r="I15" i="1"/>
  <c r="H14" i="1"/>
  <c r="F14" i="1"/>
  <c r="J13" i="1"/>
  <c r="I13" i="1"/>
  <c r="H12" i="1"/>
  <c r="G12" i="1"/>
  <c r="F12" i="1"/>
  <c r="G37" i="2" l="1"/>
  <c r="F17" i="1"/>
  <c r="F19" i="1" s="1"/>
  <c r="H19" i="3"/>
  <c r="H5" i="3"/>
  <c r="F5" i="3"/>
  <c r="H7" i="2"/>
  <c r="J7" i="2" s="1"/>
  <c r="H47" i="2"/>
  <c r="J47" i="2" s="1"/>
  <c r="H39" i="2"/>
  <c r="J39" i="2" s="1"/>
  <c r="F7" i="2"/>
  <c r="J12" i="1"/>
  <c r="H24" i="2"/>
  <c r="J24" i="2" s="1"/>
  <c r="I76" i="2"/>
  <c r="I59" i="2"/>
  <c r="L59" i="2"/>
  <c r="I28" i="2"/>
  <c r="I40" i="2"/>
  <c r="I42" i="2"/>
  <c r="I44" i="2"/>
  <c r="I67" i="2"/>
  <c r="I40" i="3"/>
  <c r="F19" i="3"/>
  <c r="J40" i="3"/>
  <c r="I39" i="3"/>
  <c r="H38" i="3"/>
  <c r="J38" i="3" s="1"/>
  <c r="J39" i="3"/>
  <c r="J8" i="3"/>
  <c r="J13" i="3"/>
  <c r="J21" i="3"/>
  <c r="J23" i="3"/>
  <c r="I28" i="3"/>
  <c r="I21" i="3"/>
  <c r="J10" i="3"/>
  <c r="J25" i="3"/>
  <c r="J28" i="3"/>
  <c r="I23" i="3"/>
  <c r="J6" i="3"/>
  <c r="I10" i="3"/>
  <c r="I8" i="3"/>
  <c r="I13" i="3"/>
  <c r="I25" i="3"/>
  <c r="I15" i="2"/>
  <c r="I52" i="2"/>
  <c r="J14" i="2"/>
  <c r="F21" i="2"/>
  <c r="F20" i="2" s="1"/>
  <c r="F24" i="2"/>
  <c r="J75" i="2"/>
  <c r="I81" i="2"/>
  <c r="I25" i="2"/>
  <c r="J30" i="2"/>
  <c r="F80" i="2"/>
  <c r="H20" i="2"/>
  <c r="F47" i="2"/>
  <c r="F39" i="2"/>
  <c r="J17" i="2"/>
  <c r="I17" i="2"/>
  <c r="I10" i="2"/>
  <c r="I18" i="2"/>
  <c r="I48" i="2"/>
  <c r="I14" i="1"/>
  <c r="H17" i="1"/>
  <c r="I12" i="1"/>
  <c r="L65" i="2" l="1"/>
  <c r="I17" i="1"/>
  <c r="H19" i="1"/>
  <c r="J79" i="2"/>
  <c r="J80" i="2"/>
  <c r="I24" i="2"/>
  <c r="I7" i="2"/>
  <c r="I5" i="3"/>
  <c r="I38" i="3"/>
  <c r="J5" i="3"/>
  <c r="I19" i="3"/>
  <c r="J19" i="3"/>
  <c r="F38" i="2"/>
  <c r="I20" i="2"/>
  <c r="I47" i="2"/>
  <c r="I14" i="2"/>
  <c r="H38" i="2"/>
  <c r="H6" i="2"/>
  <c r="J6" i="2" s="1"/>
  <c r="I75" i="2"/>
  <c r="I80" i="2"/>
  <c r="F79" i="2"/>
  <c r="I39" i="2"/>
  <c r="H37" i="2" l="1"/>
  <c r="J37" i="2" s="1"/>
  <c r="I79" i="2"/>
  <c r="F37" i="2"/>
  <c r="I38" i="2"/>
  <c r="J38" i="2"/>
  <c r="H5" i="2"/>
  <c r="J5" i="2" s="1"/>
  <c r="I6" i="2"/>
  <c r="I37" i="2" l="1"/>
  <c r="I5" i="2"/>
  <c r="G14" i="1"/>
  <c r="G17" i="1" s="1"/>
  <c r="G19" i="1" s="1"/>
  <c r="J15" i="1"/>
  <c r="J14" i="1" l="1"/>
</calcChain>
</file>

<file path=xl/sharedStrings.xml><?xml version="1.0" encoding="utf-8"?>
<sst xmlns="http://schemas.openxmlformats.org/spreadsheetml/2006/main" count="379" uniqueCount="210">
  <si>
    <t>POLIKLINIKA ZA REHABIITACIJU OSOBA SA SMETNJAMA U RAZVOJU, SPLIT</t>
  </si>
  <si>
    <t>OPĆI DIO</t>
  </si>
  <si>
    <t>SAŽETAK RAČUNA PRIHODA I RASHODA</t>
  </si>
  <si>
    <t xml:space="preserve">Brojčana oznaka i naziv </t>
  </si>
  <si>
    <t>5=    4/2*100</t>
  </si>
  <si>
    <t>6=     4/3*100</t>
  </si>
  <si>
    <t>PRIHODI POSLOVANJA</t>
  </si>
  <si>
    <t>Rashodi poslovanja</t>
  </si>
  <si>
    <t>Rashodi za nabavu nefinancijske imovine</t>
  </si>
  <si>
    <t>Višak iz prethodnih godina</t>
  </si>
  <si>
    <t>ukupno:</t>
  </si>
  <si>
    <t xml:space="preserve">            RAČUN PRIHODA I RASHODA PREMA EKONOMSKOJ KLASIFIKACIJI</t>
  </si>
  <si>
    <t>Brojčana oznaka i naziv prihoda</t>
  </si>
  <si>
    <t>Prihodi poslovanja</t>
  </si>
  <si>
    <t>Pomoći iz inozemstva i od subjekata unutar općeg proračuna</t>
  </si>
  <si>
    <t>Pomoći od izvanproračunskih korisnika</t>
  </si>
  <si>
    <t>Tekuće pomoći od HZMO-a, HZZ-a i HZZO-a</t>
  </si>
  <si>
    <t>Pomoći proračunskim korisnicima iz proračuna koji im nije nadležan</t>
  </si>
  <si>
    <t>Pomoći temeljem prijenosa EU sredstava</t>
  </si>
  <si>
    <t>Tekuće pomoći od izvanproračunskog korisnika temeljem prijenosa EU sredstava</t>
  </si>
  <si>
    <t>Prihodi od imovine</t>
  </si>
  <si>
    <t>Prihodi od financijske imovine</t>
  </si>
  <si>
    <t>Kamate na depozite po viđenju</t>
  </si>
  <si>
    <t>Prihodi od upravnih i admin. pristojbi, pristojbi po posebnim propisima i naknad</t>
  </si>
  <si>
    <t>Prihodi po posebnim propisima</t>
  </si>
  <si>
    <t xml:space="preserve">Sufinanciranje cijene usluge, participacije </t>
  </si>
  <si>
    <t>Prihodi od donacija</t>
  </si>
  <si>
    <t>Donacije izvan općeg proračuna</t>
  </si>
  <si>
    <t>Tekuće donacije</t>
  </si>
  <si>
    <t>Kapitalne donacije</t>
  </si>
  <si>
    <t>Prihodi iz nadležnog proračuna i od HZZO-a temeljem ugovornih obveza</t>
  </si>
  <si>
    <t>Prihodi iz nadležnog proračuna  za fin.rashoda poslovanja</t>
  </si>
  <si>
    <t>Prihodi iz nadležnog proračuna  za fin.rashoda za nabavu nefinancijske imovine</t>
  </si>
  <si>
    <t>Prihodi od HZZO-a na temelju ugovor. obveza</t>
  </si>
  <si>
    <t>Ostali prihodi</t>
  </si>
  <si>
    <t>Rashodi za zaposlene</t>
  </si>
  <si>
    <t>Plaće (Bruto)</t>
  </si>
  <si>
    <t>Plaće za zaposlene</t>
  </si>
  <si>
    <t>Ostali rashodi za zaposlene</t>
  </si>
  <si>
    <t>Doprinosi na plaće</t>
  </si>
  <si>
    <t>Doprinosi za obvezno zdravstveno osiguranje</t>
  </si>
  <si>
    <t>Doprinosi u sl. nezaposlenosti</t>
  </si>
  <si>
    <t>Materijalni rashodi</t>
  </si>
  <si>
    <t>Naknade troškova zaposlenima</t>
  </si>
  <si>
    <t>Službena putovanja</t>
  </si>
  <si>
    <t>Naknade za prijevoz na posao i s posla</t>
  </si>
  <si>
    <t>Seminari, savjetovanja i simpoziji</t>
  </si>
  <si>
    <t>Rashodi za materijal i energiju</t>
  </si>
  <si>
    <t>Uredski materijal</t>
  </si>
  <si>
    <t>Osnovni materijal i sirovine</t>
  </si>
  <si>
    <t>Električna energija</t>
  </si>
  <si>
    <t>Materijal i dijelovi za tekuće i investicijsko održavanje građevinskih objekata</t>
  </si>
  <si>
    <t>Sitni inventar</t>
  </si>
  <si>
    <t>Službena, radna i zaštitna odjeća i obuća</t>
  </si>
  <si>
    <t>Rashodi za usluge</t>
  </si>
  <si>
    <t>Usluge telefona, telefaksa</t>
  </si>
  <si>
    <t>Usluge tekućeg i investicijskog održavanja građevinskih objekata</t>
  </si>
  <si>
    <t>Opskrba vodom</t>
  </si>
  <si>
    <t>Intelektualne i osobne usluge</t>
  </si>
  <si>
    <t>Usluge ažuriranja računalnih baza</t>
  </si>
  <si>
    <t>Ostali nespomenuti rashodi poslovanja</t>
  </si>
  <si>
    <t>Naknade članovima predstavničkih i izvršnih tijela i upravnih vijeća</t>
  </si>
  <si>
    <t>Premije osiguranja prijevoznih sredstava</t>
  </si>
  <si>
    <t>Reprezentacija</t>
  </si>
  <si>
    <t>Tuzemne članarine</t>
  </si>
  <si>
    <t>Upravne i administrativne pristojbe</t>
  </si>
  <si>
    <t>Troškovi sudskih postupaka</t>
  </si>
  <si>
    <t>Rashodi protokola (vijenci, cvijeće, svijeće i sl.)</t>
  </si>
  <si>
    <t>Financijski rashodi</t>
  </si>
  <si>
    <t>Ostali financijski rashodi</t>
  </si>
  <si>
    <t>Usluge banaka</t>
  </si>
  <si>
    <t>Zatezne kamate za poreze</t>
  </si>
  <si>
    <t>Rashodi za nabavu proizv. dugotrajne imovine</t>
  </si>
  <si>
    <t>Postrojenja i oprema</t>
  </si>
  <si>
    <t>Računala i računalna oprema</t>
  </si>
  <si>
    <t>Komunikacijska oprema</t>
  </si>
  <si>
    <t>Oprema za grijanje, ventilaciju i hlađenje</t>
  </si>
  <si>
    <t>Medicinska oprema</t>
  </si>
  <si>
    <t>Nematerijalna proizvedena imovina</t>
  </si>
  <si>
    <t>Ulaganja u računalne programe</t>
  </si>
  <si>
    <t>RAČUN PRIHODA I RASHODA PREMA IZVORIMA FINANCIRANJA</t>
  </si>
  <si>
    <t>IZVOR</t>
  </si>
  <si>
    <t>1</t>
  </si>
  <si>
    <t>Opći prihodi i primici</t>
  </si>
  <si>
    <t>1.1</t>
  </si>
  <si>
    <t>3.</t>
  </si>
  <si>
    <t>Vlastiti prihodi</t>
  </si>
  <si>
    <t>3.2</t>
  </si>
  <si>
    <t>Vlastiti prihodi proračunskih korisnika</t>
  </si>
  <si>
    <t>4.</t>
  </si>
  <si>
    <t>Prihodi za posebne namjene</t>
  </si>
  <si>
    <t>4.4</t>
  </si>
  <si>
    <t>Prihodi za posebne namjene-decentralizacija</t>
  </si>
  <si>
    <t>4.8</t>
  </si>
  <si>
    <t>Prihodi za posebne namjene PK</t>
  </si>
  <si>
    <t>5.</t>
  </si>
  <si>
    <t>Pomoći</t>
  </si>
  <si>
    <t>5.4</t>
  </si>
  <si>
    <t>Pomoći proračunskim korisnicima SDŽ</t>
  </si>
  <si>
    <t>5.5</t>
  </si>
  <si>
    <t>Pomoći EU za proračunskog korisnika</t>
  </si>
  <si>
    <t>-</t>
  </si>
  <si>
    <t>1.</t>
  </si>
  <si>
    <t>1.1.</t>
  </si>
  <si>
    <t>3.2.</t>
  </si>
  <si>
    <t>4.4.</t>
  </si>
  <si>
    <t>Pomoći EU za PK</t>
  </si>
  <si>
    <t>Donacije proračunskim korisnicima</t>
  </si>
  <si>
    <t>RAČUN  RASHODA PREMA FUNKCIJSKOJ KLASIFIKACIJI</t>
  </si>
  <si>
    <t>FUNKCIJSKA 07</t>
  </si>
  <si>
    <t>ZDRAVSTVO</t>
  </si>
  <si>
    <t>FUNKCIJSKA 072</t>
  </si>
  <si>
    <t>SLUŽBA ZA VANJSKE PACIJENTE</t>
  </si>
  <si>
    <t>POLIKLINIKA ZA REHABILITACIJU OSOBA SA SMETNJAMA U RAZVOJU, SPLIT</t>
  </si>
  <si>
    <t xml:space="preserve">     POSEBNI DIO</t>
  </si>
  <si>
    <t>IZVRŠENJE PO PROGRAMSKOJ KLASIFIKACIJI</t>
  </si>
  <si>
    <t>BROJČANA OZNAKA I NAZIV</t>
  </si>
  <si>
    <t>INDEKS 3/2*100</t>
  </si>
  <si>
    <t>Razdjel 003</t>
  </si>
  <si>
    <t>UPRAVNI ODJEL ZA ZDRAVSTVO, SOCIJALNU SKRB I DEMOGRAFIJU</t>
  </si>
  <si>
    <t>Glava 003 02</t>
  </si>
  <si>
    <t>USTANOVE U ZDRAVSTVU</t>
  </si>
  <si>
    <t>PK 00302 31260</t>
  </si>
  <si>
    <t>Poliklinika za rehabilitaciju osoba sa smetnjama u razvoju</t>
  </si>
  <si>
    <t>SVEUKUPNO IZVORI FINANCIRANJA</t>
  </si>
  <si>
    <t>Program A003020</t>
  </si>
  <si>
    <t>Zdravstvo</t>
  </si>
  <si>
    <t>Aktivnost A302001</t>
  </si>
  <si>
    <t>Rashodi djelatnosti</t>
  </si>
  <si>
    <t>Izvor 3.2.</t>
  </si>
  <si>
    <t>Vlastiti prihodi prorač. korisnika</t>
  </si>
  <si>
    <t>Izvor 4.8</t>
  </si>
  <si>
    <t>Prihodi za posebne namjene proračunskih korisnika</t>
  </si>
  <si>
    <t>Doprinos za obvezno osiguranje u slučaju nezaposlenosti</t>
  </si>
  <si>
    <t xml:space="preserve">Materijalni rashodi </t>
  </si>
  <si>
    <t>Službena, radna i zašt. odjeća i obuća</t>
  </si>
  <si>
    <t>Komunalne usluge</t>
  </si>
  <si>
    <t xml:space="preserve">Grafičke i tiskarske usluge, usluge,usl. kopiranja,uvezivanja i sl. </t>
  </si>
  <si>
    <t>Rashodi protokola (vijenci, cvijeće, svijeće i slično)</t>
  </si>
  <si>
    <t>Prihodi za posebne namjene PK-prenesena sredstva</t>
  </si>
  <si>
    <t>Plaće za redovan rad</t>
  </si>
  <si>
    <t>Pristojbe i naknade</t>
  </si>
  <si>
    <t xml:space="preserve">Zatezne kamate </t>
  </si>
  <si>
    <t>Izvor 5.4.</t>
  </si>
  <si>
    <t>Pomoći PK</t>
  </si>
  <si>
    <t>Aktivnost A302002</t>
  </si>
  <si>
    <t>Izgradnja i uređenje objekata te nabava i održavanje opreme</t>
  </si>
  <si>
    <t>Izvor 4.4</t>
  </si>
  <si>
    <t>Prihodi za posebne namjene - Decentralizacija</t>
  </si>
  <si>
    <t>Ostale računalne usluge</t>
  </si>
  <si>
    <t>Izvor 4.8.</t>
  </si>
  <si>
    <t xml:space="preserve">Usluge tekućeg i investicijskog održavanja </t>
  </si>
  <si>
    <t>Rashodi za nabavu proizvedene dugotrajne imovine</t>
  </si>
  <si>
    <t>Uredska oprema i namještaj</t>
  </si>
  <si>
    <t>Oprema za održavanje i zaštitu</t>
  </si>
  <si>
    <t>Aktivnost A302006</t>
  </si>
  <si>
    <t>Specijalističko usavršavanje</t>
  </si>
  <si>
    <t>Izvor 1.1</t>
  </si>
  <si>
    <t xml:space="preserve">Opći prihodi i primici </t>
  </si>
  <si>
    <t>Doprinosi za obvezno zdrav. osig.</t>
  </si>
  <si>
    <t>Aktivnost T302002</t>
  </si>
  <si>
    <t>Učinkoviti ljudski potencijali - Stjecanje prvog radnog iskustva</t>
  </si>
  <si>
    <t>Izvor.5.4.</t>
  </si>
  <si>
    <t>Pomoći PK -prenesena sredstva</t>
  </si>
  <si>
    <t>Doprinosi za obvezno zdravst. osiguranje</t>
  </si>
  <si>
    <t>Izvor.5.5.</t>
  </si>
  <si>
    <t xml:space="preserve">Pomoći EU za PK </t>
  </si>
  <si>
    <t>Pomoći EU za PK -prenesena sredstva</t>
  </si>
  <si>
    <t>Aktivnost T302007</t>
  </si>
  <si>
    <t>Dodatni tim za mentalno zdravlje djece i adolescenata</t>
  </si>
  <si>
    <t>Brojčana oznaka i naziv rashoda</t>
  </si>
  <si>
    <t>Tekuće pomoći PK iz proračuna JLP(R)S koji im nije nadležan</t>
  </si>
  <si>
    <t>Brojčana oznaka i naziv</t>
  </si>
  <si>
    <t xml:space="preserve"> PRIHODI UKUPNO</t>
  </si>
  <si>
    <t>RASHODI UKUPNO</t>
  </si>
  <si>
    <t>UKUPNO PRIHODI</t>
  </si>
  <si>
    <t>UKUPNO RASHODI</t>
  </si>
  <si>
    <t>UKUPNI RASHODI</t>
  </si>
  <si>
    <t>Doprinosi za obvezno zdravstveno osig.</t>
  </si>
  <si>
    <t>INDEKS 24/23</t>
  </si>
  <si>
    <t>INDEKS 24/plan</t>
  </si>
  <si>
    <t>Premije osiguranja prijevoznih sred.</t>
  </si>
  <si>
    <t xml:space="preserve">      IZVJEŠTAJ O IZVRŠENJU FINANCIJSKOG PLANA ZA 2025.g</t>
  </si>
  <si>
    <t>INDEKS 25/24</t>
  </si>
  <si>
    <t>INDEKS 25/plan</t>
  </si>
  <si>
    <t>IZVORNI PLAN/REBALANS 2025.</t>
  </si>
  <si>
    <t>Oprema za grijanje i hlađnje</t>
  </si>
  <si>
    <t>Lijekovi</t>
  </si>
  <si>
    <t>Ostale usluge</t>
  </si>
  <si>
    <t>RAZLIKA -VIŠAK/MANJAK</t>
  </si>
  <si>
    <t>preneseno</t>
  </si>
  <si>
    <t>up.plan</t>
  </si>
  <si>
    <t>prihod</t>
  </si>
  <si>
    <t xml:space="preserve">uk rashod </t>
  </si>
  <si>
    <t xml:space="preserve">razlika </t>
  </si>
  <si>
    <t>opći</t>
  </si>
  <si>
    <t>vlasiti</t>
  </si>
  <si>
    <t>Aktivnost T302020</t>
  </si>
  <si>
    <t>Pripravnički staž zdravstvenih djelatnika</t>
  </si>
  <si>
    <t>Izvor4.8.</t>
  </si>
  <si>
    <t>OSTVARENJE/ IZVRŠENJE             01-12 2024.</t>
  </si>
  <si>
    <t xml:space="preserve"> IZVRŠENJE           01-12 2025.</t>
  </si>
  <si>
    <t xml:space="preserve"> IZVRŠENJE           01-12 2025.G.</t>
  </si>
  <si>
    <t>OSTVARENJE/ IZVRŠENJE           01-12 2025.</t>
  </si>
  <si>
    <t>plan</t>
  </si>
  <si>
    <t>ostvaarenje</t>
  </si>
  <si>
    <t>dec</t>
  </si>
  <si>
    <t>vlastiti</t>
  </si>
  <si>
    <t>OSTVARENJE/ IZVRŠENJE           01-12, 2025.G.</t>
  </si>
  <si>
    <t>IZVJEŠTAJ O IZVRŠENJU FINANCIJSKOG PLANA ZA 2025.G.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</si>
</sst>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color rgb="FF00B05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sz val="9"/>
      <color rgb="FF0070C0"/>
      <name val="Calibri"/>
      <family val="2"/>
      <charset val="238"/>
      <scheme val="minor"/>
    </font>
    <font>
      <sz val="9"/>
      <color theme="7" tint="0.3999755851924192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5">
    <xf numFmtId="0" fontId="0" fillId="0" borderId="0" xfId="0"/>
    <xf numFmtId="4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1" xfId="0" applyBorder="1"/>
    <xf numFmtId="49" fontId="0" fillId="0" borderId="0" xfId="0" applyNumberFormat="1"/>
    <xf numFmtId="4" fontId="5" fillId="0" borderId="3" xfId="0" applyNumberFormat="1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wrapText="1"/>
    </xf>
    <xf numFmtId="1" fontId="4" fillId="0" borderId="8" xfId="0" applyNumberFormat="1" applyFont="1" applyBorder="1" applyAlignment="1">
      <alignment horizontal="center" wrapText="1"/>
    </xf>
    <xf numFmtId="0" fontId="4" fillId="0" borderId="3" xfId="0" applyFont="1" applyBorder="1"/>
    <xf numFmtId="0" fontId="4" fillId="0" borderId="6" xfId="0" applyFont="1" applyBorder="1" applyAlignment="1">
      <alignment horizontal="left"/>
    </xf>
    <xf numFmtId="0" fontId="5" fillId="0" borderId="1" xfId="0" applyFont="1" applyBorder="1"/>
    <xf numFmtId="4" fontId="5" fillId="0" borderId="6" xfId="0" applyNumberFormat="1" applyFont="1" applyBorder="1"/>
    <xf numFmtId="4" fontId="6" fillId="0" borderId="12" xfId="0" applyNumberFormat="1" applyFont="1" applyBorder="1"/>
    <xf numFmtId="4" fontId="6" fillId="0" borderId="13" xfId="0" applyNumberFormat="1" applyFont="1" applyBorder="1"/>
    <xf numFmtId="0" fontId="4" fillId="0" borderId="13" xfId="0" applyFont="1" applyBorder="1" applyAlignment="1">
      <alignment horizontal="left"/>
    </xf>
    <xf numFmtId="0" fontId="5" fillId="0" borderId="0" xfId="0" applyFont="1"/>
    <xf numFmtId="4" fontId="6" fillId="0" borderId="15" xfId="0" applyNumberFormat="1" applyFont="1" applyBorder="1"/>
    <xf numFmtId="4" fontId="6" fillId="0" borderId="6" xfId="0" applyNumberFormat="1" applyFont="1" applyBorder="1"/>
    <xf numFmtId="0" fontId="4" fillId="0" borderId="10" xfId="0" applyFont="1" applyBorder="1" applyAlignment="1">
      <alignment horizontal="left"/>
    </xf>
    <xf numFmtId="0" fontId="4" fillId="0" borderId="8" xfId="0" applyFont="1" applyBorder="1"/>
    <xf numFmtId="4" fontId="4" fillId="0" borderId="10" xfId="0" applyNumberFormat="1" applyFont="1" applyBorder="1"/>
    <xf numFmtId="4" fontId="5" fillId="0" borderId="10" xfId="0" applyNumberFormat="1" applyFont="1" applyBorder="1"/>
    <xf numFmtId="4" fontId="4" fillId="0" borderId="8" xfId="0" applyNumberFormat="1" applyFont="1" applyBorder="1"/>
    <xf numFmtId="0" fontId="4" fillId="0" borderId="0" xfId="0" applyFont="1"/>
    <xf numFmtId="0" fontId="1" fillId="0" borderId="0" xfId="0" applyFont="1"/>
    <xf numFmtId="4" fontId="1" fillId="0" borderId="0" xfId="0" applyNumberFormat="1" applyFont="1"/>
    <xf numFmtId="0" fontId="0" fillId="0" borderId="7" xfId="0" applyBorder="1"/>
    <xf numFmtId="0" fontId="4" fillId="3" borderId="7" xfId="0" applyFont="1" applyFill="1" applyBorder="1"/>
    <xf numFmtId="0" fontId="4" fillId="3" borderId="8" xfId="0" applyFont="1" applyFill="1" applyBorder="1"/>
    <xf numFmtId="4" fontId="4" fillId="3" borderId="10" xfId="0" applyNumberFormat="1" applyFont="1" applyFill="1" applyBorder="1"/>
    <xf numFmtId="4" fontId="4" fillId="3" borderId="10" xfId="0" applyNumberFormat="1" applyFont="1" applyFill="1" applyBorder="1" applyAlignment="1">
      <alignment horizontal="right"/>
    </xf>
    <xf numFmtId="4" fontId="4" fillId="3" borderId="10" xfId="0" applyNumberFormat="1" applyFont="1" applyFill="1" applyBorder="1" applyAlignment="1">
      <alignment horizontal="right" wrapText="1"/>
    </xf>
    <xf numFmtId="0" fontId="4" fillId="4" borderId="7" xfId="0" applyFont="1" applyFill="1" applyBorder="1"/>
    <xf numFmtId="0" fontId="4" fillId="4" borderId="8" xfId="0" applyFont="1" applyFill="1" applyBorder="1"/>
    <xf numFmtId="4" fontId="4" fillId="4" borderId="10" xfId="0" applyNumberFormat="1" applyFont="1" applyFill="1" applyBorder="1"/>
    <xf numFmtId="0" fontId="7" fillId="5" borderId="7" xfId="0" applyFont="1" applyFill="1" applyBorder="1"/>
    <xf numFmtId="4" fontId="7" fillId="5" borderId="10" xfId="0" applyNumberFormat="1" applyFont="1" applyFill="1" applyBorder="1"/>
    <xf numFmtId="0" fontId="8" fillId="0" borderId="7" xfId="0" applyFont="1" applyBorder="1"/>
    <xf numFmtId="0" fontId="8" fillId="0" borderId="8" xfId="0" applyFont="1" applyBorder="1"/>
    <xf numFmtId="4" fontId="8" fillId="0" borderId="6" xfId="0" applyNumberFormat="1" applyFont="1" applyBorder="1"/>
    <xf numFmtId="4" fontId="8" fillId="0" borderId="10" xfId="0" applyNumberFormat="1" applyFont="1" applyBorder="1"/>
    <xf numFmtId="0" fontId="4" fillId="0" borderId="7" xfId="0" applyFont="1" applyBorder="1"/>
    <xf numFmtId="0" fontId="4" fillId="0" borderId="10" xfId="0" applyFont="1" applyBorder="1"/>
    <xf numFmtId="4" fontId="4" fillId="0" borderId="10" xfId="0" applyNumberFormat="1" applyFont="1" applyBorder="1" applyAlignment="1">
      <alignment horizontal="center" wrapText="1"/>
    </xf>
    <xf numFmtId="4" fontId="4" fillId="0" borderId="10" xfId="0" applyNumberFormat="1" applyFont="1" applyBorder="1" applyAlignment="1">
      <alignment wrapText="1"/>
    </xf>
    <xf numFmtId="0" fontId="7" fillId="5" borderId="8" xfId="0" applyFont="1" applyFill="1" applyBorder="1"/>
    <xf numFmtId="0" fontId="4" fillId="0" borderId="8" xfId="0" applyFont="1" applyBorder="1" applyAlignment="1">
      <alignment vertical="center" wrapText="1"/>
    </xf>
    <xf numFmtId="4" fontId="7" fillId="5" borderId="8" xfId="0" applyNumberFormat="1" applyFont="1" applyFill="1" applyBorder="1"/>
    <xf numFmtId="0" fontId="8" fillId="0" borderId="9" xfId="0" applyFont="1" applyBorder="1"/>
    <xf numFmtId="4" fontId="8" fillId="0" borderId="8" xfId="0" applyNumberFormat="1" applyFont="1" applyBorder="1"/>
    <xf numFmtId="0" fontId="9" fillId="0" borderId="9" xfId="0" applyFont="1" applyBorder="1"/>
    <xf numFmtId="4" fontId="5" fillId="0" borderId="10" xfId="0" applyNumberFormat="1" applyFont="1" applyBorder="1" applyAlignment="1">
      <alignment vertical="center" wrapText="1"/>
    </xf>
    <xf numFmtId="0" fontId="0" fillId="3" borderId="3" xfId="0" applyFill="1" applyBorder="1"/>
    <xf numFmtId="0" fontId="6" fillId="3" borderId="0" xfId="0" applyFont="1" applyFill="1"/>
    <xf numFmtId="0" fontId="4" fillId="4" borderId="10" xfId="0" applyFont="1" applyFill="1" applyBorder="1"/>
    <xf numFmtId="4" fontId="4" fillId="4" borderId="13" xfId="0" applyNumberFormat="1" applyFont="1" applyFill="1" applyBorder="1"/>
    <xf numFmtId="0" fontId="7" fillId="5" borderId="13" xfId="0" applyFont="1" applyFill="1" applyBorder="1"/>
    <xf numFmtId="0" fontId="7" fillId="5" borderId="0" xfId="0" applyFont="1" applyFill="1"/>
    <xf numFmtId="4" fontId="7" fillId="5" borderId="13" xfId="0" applyNumberFormat="1" applyFont="1" applyFill="1" applyBorder="1"/>
    <xf numFmtId="0" fontId="8" fillId="0" borderId="10" xfId="0" applyFont="1" applyBorder="1"/>
    <xf numFmtId="0" fontId="4" fillId="0" borderId="13" xfId="0" applyFont="1" applyBorder="1"/>
    <xf numFmtId="4" fontId="4" fillId="0" borderId="13" xfId="0" applyNumberFormat="1" applyFont="1" applyBorder="1"/>
    <xf numFmtId="4" fontId="4" fillId="0" borderId="0" xfId="0" applyNumberFormat="1" applyFont="1"/>
    <xf numFmtId="4" fontId="9" fillId="0" borderId="10" xfId="0" applyNumberFormat="1" applyFont="1" applyBorder="1"/>
    <xf numFmtId="0" fontId="7" fillId="5" borderId="10" xfId="0" applyFont="1" applyFill="1" applyBorder="1"/>
    <xf numFmtId="0" fontId="8" fillId="0" borderId="13" xfId="0" applyFont="1" applyBorder="1"/>
    <xf numFmtId="0" fontId="8" fillId="0" borderId="0" xfId="0" applyFont="1"/>
    <xf numFmtId="4" fontId="8" fillId="0" borderId="13" xfId="0" applyNumberFormat="1" applyFont="1" applyBorder="1"/>
    <xf numFmtId="4" fontId="4" fillId="0" borderId="13" xfId="0" applyNumberFormat="1" applyFont="1" applyBorder="1" applyAlignment="1">
      <alignment wrapText="1"/>
    </xf>
    <xf numFmtId="0" fontId="4" fillId="0" borderId="9" xfId="0" applyFont="1" applyBorder="1"/>
    <xf numFmtId="0" fontId="9" fillId="0" borderId="13" xfId="0" applyFont="1" applyBorder="1"/>
    <xf numFmtId="0" fontId="7" fillId="6" borderId="10" xfId="0" applyFont="1" applyFill="1" applyBorder="1"/>
    <xf numFmtId="0" fontId="7" fillId="6" borderId="8" xfId="0" applyFont="1" applyFill="1" applyBorder="1"/>
    <xf numFmtId="4" fontId="7" fillId="6" borderId="10" xfId="0" applyNumberFormat="1" applyFont="1" applyFill="1" applyBorder="1"/>
    <xf numFmtId="4" fontId="4" fillId="5" borderId="10" xfId="0" applyNumberFormat="1" applyFont="1" applyFill="1" applyBorder="1"/>
    <xf numFmtId="4" fontId="4" fillId="0" borderId="9" xfId="0" applyNumberFormat="1" applyFont="1" applyBorder="1"/>
    <xf numFmtId="4" fontId="5" fillId="0" borderId="10" xfId="0" applyNumberFormat="1" applyFont="1" applyBorder="1" applyAlignment="1">
      <alignment horizontal="center" vertical="center" wrapText="1"/>
    </xf>
    <xf numFmtId="49" fontId="4" fillId="2" borderId="12" xfId="0" applyNumberFormat="1" applyFont="1" applyFill="1" applyBorder="1"/>
    <xf numFmtId="4" fontId="4" fillId="2" borderId="10" xfId="0" applyNumberFormat="1" applyFont="1" applyFill="1" applyBorder="1"/>
    <xf numFmtId="4" fontId="4" fillId="6" borderId="10" xfId="0" applyNumberFormat="1" applyFont="1" applyFill="1" applyBorder="1"/>
    <xf numFmtId="4" fontId="4" fillId="6" borderId="6" xfId="0" applyNumberFormat="1" applyFont="1" applyFill="1" applyBorder="1"/>
    <xf numFmtId="4" fontId="4" fillId="0" borderId="10" xfId="0" applyNumberFormat="1" applyFont="1" applyBorder="1" applyAlignment="1">
      <alignment horizontal="center"/>
    </xf>
    <xf numFmtId="4" fontId="4" fillId="0" borderId="10" xfId="0" applyNumberFormat="1" applyFont="1" applyBorder="1" applyAlignment="1">
      <alignment horizontal="right"/>
    </xf>
    <xf numFmtId="4" fontId="0" fillId="0" borderId="10" xfId="0" applyNumberFormat="1" applyBorder="1"/>
    <xf numFmtId="4" fontId="4" fillId="6" borderId="8" xfId="0" applyNumberFormat="1" applyFont="1" applyFill="1" applyBorder="1"/>
    <xf numFmtId="4" fontId="4" fillId="2" borderId="13" xfId="0" applyNumberFormat="1" applyFont="1" applyFill="1" applyBorder="1"/>
    <xf numFmtId="49" fontId="4" fillId="0" borderId="0" xfId="0" applyNumberFormat="1" applyFont="1" applyAlignment="1">
      <alignment horizontal="right"/>
    </xf>
    <xf numFmtId="0" fontId="11" fillId="0" borderId="0" xfId="0" applyFont="1"/>
    <xf numFmtId="4" fontId="11" fillId="0" borderId="0" xfId="0" applyNumberFormat="1" applyFont="1"/>
    <xf numFmtId="0" fontId="4" fillId="2" borderId="11" xfId="0" applyFont="1" applyFill="1" applyBorder="1"/>
    <xf numFmtId="0" fontId="4" fillId="2" borderId="2" xfId="0" applyFont="1" applyFill="1" applyBorder="1"/>
    <xf numFmtId="4" fontId="4" fillId="2" borderId="3" xfId="0" applyNumberFormat="1" applyFont="1" applyFill="1" applyBorder="1"/>
    <xf numFmtId="4" fontId="4" fillId="2" borderId="11" xfId="0" applyNumberFormat="1" applyFont="1" applyFill="1" applyBorder="1"/>
    <xf numFmtId="4" fontId="4" fillId="2" borderId="12" xfId="0" applyNumberFormat="1" applyFont="1" applyFill="1" applyBorder="1"/>
    <xf numFmtId="0" fontId="4" fillId="6" borderId="8" xfId="0" applyFont="1" applyFill="1" applyBorder="1"/>
    <xf numFmtId="0" fontId="4" fillId="6" borderId="9" xfId="0" applyFont="1" applyFill="1" applyBorder="1"/>
    <xf numFmtId="0" fontId="4" fillId="6" borderId="1" xfId="0" applyFont="1" applyFill="1" applyBorder="1"/>
    <xf numFmtId="0" fontId="4" fillId="6" borderId="5" xfId="0" applyFont="1" applyFill="1" applyBorder="1"/>
    <xf numFmtId="0" fontId="0" fillId="0" borderId="14" xfId="0" applyBorder="1"/>
    <xf numFmtId="4" fontId="4" fillId="0" borderId="3" xfId="0" applyNumberFormat="1" applyFont="1" applyBorder="1"/>
    <xf numFmtId="1" fontId="0" fillId="0" borderId="7" xfId="0" applyNumberFormat="1" applyBorder="1"/>
    <xf numFmtId="1" fontId="0" fillId="0" borderId="8" xfId="0" applyNumberFormat="1" applyBorder="1"/>
    <xf numFmtId="1" fontId="5" fillId="0" borderId="10" xfId="0" applyNumberFormat="1" applyFont="1" applyBorder="1" applyAlignment="1">
      <alignment horizontal="center" wrapText="1"/>
    </xf>
    <xf numFmtId="1" fontId="5" fillId="0" borderId="8" xfId="0" applyNumberFormat="1" applyFont="1" applyBorder="1" applyAlignment="1">
      <alignment horizontal="center" wrapText="1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4" fontId="0" fillId="2" borderId="10" xfId="0" applyNumberFormat="1" applyFill="1" applyBorder="1"/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7" borderId="0" xfId="0" applyFont="1" applyFill="1" applyAlignment="1">
      <alignment wrapText="1"/>
    </xf>
    <xf numFmtId="4" fontId="4" fillId="7" borderId="13" xfId="0" applyNumberFormat="1" applyFont="1" applyFill="1" applyBorder="1"/>
    <xf numFmtId="4" fontId="4" fillId="8" borderId="10" xfId="0" applyNumberFormat="1" applyFont="1" applyFill="1" applyBorder="1"/>
    <xf numFmtId="0" fontId="4" fillId="9" borderId="7" xfId="0" applyFont="1" applyFill="1" applyBorder="1"/>
    <xf numFmtId="0" fontId="4" fillId="9" borderId="9" xfId="0" applyFont="1" applyFill="1" applyBorder="1"/>
    <xf numFmtId="0" fontId="4" fillId="9" borderId="8" xfId="0" applyFont="1" applyFill="1" applyBorder="1"/>
    <xf numFmtId="4" fontId="4" fillId="9" borderId="10" xfId="0" applyNumberFormat="1" applyFont="1" applyFill="1" applyBorder="1"/>
    <xf numFmtId="4" fontId="4" fillId="0" borderId="6" xfId="0" applyNumberFormat="1" applyFont="1" applyBorder="1"/>
    <xf numFmtId="4" fontId="4" fillId="9" borderId="13" xfId="0" applyNumberFormat="1" applyFont="1" applyFill="1" applyBorder="1"/>
    <xf numFmtId="4" fontId="12" fillId="5" borderId="10" xfId="0" applyNumberFormat="1" applyFont="1" applyFill="1" applyBorder="1"/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1" xfId="0" applyNumberFormat="1" applyFont="1" applyBorder="1"/>
    <xf numFmtId="4" fontId="8" fillId="0" borderId="13" xfId="0" applyNumberFormat="1" applyFont="1" applyBorder="1" applyAlignment="1">
      <alignment horizontal="center" vertical="center"/>
    </xf>
    <xf numFmtId="0" fontId="8" fillId="0" borderId="15" xfId="0" applyFont="1" applyBorder="1"/>
    <xf numFmtId="4" fontId="8" fillId="0" borderId="0" xfId="0" applyNumberFormat="1" applyFont="1"/>
    <xf numFmtId="4" fontId="4" fillId="4" borderId="10" xfId="0" applyNumberFormat="1" applyFont="1" applyFill="1" applyBorder="1" applyAlignment="1">
      <alignment horizontal="right"/>
    </xf>
    <xf numFmtId="4" fontId="4" fillId="4" borderId="10" xfId="0" applyNumberFormat="1" applyFont="1" applyFill="1" applyBorder="1" applyAlignment="1">
      <alignment horizontal="right" wrapText="1"/>
    </xf>
    <xf numFmtId="4" fontId="7" fillId="5" borderId="10" xfId="0" applyNumberFormat="1" applyFont="1" applyFill="1" applyBorder="1" applyAlignment="1">
      <alignment horizontal="right"/>
    </xf>
    <xf numFmtId="4" fontId="7" fillId="5" borderId="10" xfId="0" applyNumberFormat="1" applyFont="1" applyFill="1" applyBorder="1" applyAlignment="1">
      <alignment horizontal="right" wrapText="1"/>
    </xf>
    <xf numFmtId="4" fontId="8" fillId="0" borderId="10" xfId="0" applyNumberFormat="1" applyFont="1" applyBorder="1" applyAlignment="1">
      <alignment horizontal="right"/>
    </xf>
    <xf numFmtId="4" fontId="8" fillId="0" borderId="10" xfId="0" applyNumberFormat="1" applyFont="1" applyBorder="1" applyAlignment="1">
      <alignment horizontal="right" wrapText="1"/>
    </xf>
    <xf numFmtId="4" fontId="4" fillId="0" borderId="10" xfId="0" applyNumberFormat="1" applyFont="1" applyBorder="1" applyAlignment="1">
      <alignment horizontal="right" wrapText="1"/>
    </xf>
    <xf numFmtId="4" fontId="4" fillId="5" borderId="10" xfId="0" applyNumberFormat="1" applyFont="1" applyFill="1" applyBorder="1" applyAlignment="1">
      <alignment horizontal="right" wrapText="1"/>
    </xf>
    <xf numFmtId="4" fontId="7" fillId="0" borderId="10" xfId="0" applyNumberFormat="1" applyFont="1" applyBorder="1" applyAlignment="1">
      <alignment horizontal="right" wrapText="1"/>
    </xf>
    <xf numFmtId="0" fontId="9" fillId="0" borderId="0" xfId="0" applyFont="1"/>
    <xf numFmtId="4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 wrapText="1"/>
    </xf>
    <xf numFmtId="4" fontId="4" fillId="4" borderId="3" xfId="0" applyNumberFormat="1" applyFont="1" applyFill="1" applyBorder="1"/>
    <xf numFmtId="4" fontId="4" fillId="3" borderId="3" xfId="0" applyNumberFormat="1" applyFont="1" applyFill="1" applyBorder="1"/>
    <xf numFmtId="4" fontId="7" fillId="5" borderId="3" xfId="0" applyNumberFormat="1" applyFont="1" applyFill="1" applyBorder="1"/>
    <xf numFmtId="4" fontId="8" fillId="0" borderId="3" xfId="0" applyNumberFormat="1" applyFont="1" applyBorder="1"/>
    <xf numFmtId="4" fontId="4" fillId="0" borderId="3" xfId="0" applyNumberFormat="1" applyFont="1" applyBorder="1" applyAlignment="1">
      <alignment horizontal="center"/>
    </xf>
    <xf numFmtId="4" fontId="9" fillId="4" borderId="10" xfId="0" applyNumberFormat="1" applyFont="1" applyFill="1" applyBorder="1"/>
    <xf numFmtId="49" fontId="7" fillId="0" borderId="12" xfId="0" applyNumberFormat="1" applyFont="1" applyBorder="1"/>
    <xf numFmtId="4" fontId="7" fillId="0" borderId="13" xfId="0" applyNumberFormat="1" applyFont="1" applyBorder="1"/>
    <xf numFmtId="49" fontId="8" fillId="0" borderId="7" xfId="0" applyNumberFormat="1" applyFont="1" applyBorder="1"/>
    <xf numFmtId="49" fontId="7" fillId="0" borderId="10" xfId="0" applyNumberFormat="1" applyFont="1" applyBorder="1"/>
    <xf numFmtId="4" fontId="7" fillId="0" borderId="10" xfId="0" applyNumberFormat="1" applyFont="1" applyBorder="1"/>
    <xf numFmtId="49" fontId="8" fillId="0" borderId="10" xfId="0" applyNumberFormat="1" applyFont="1" applyBorder="1"/>
    <xf numFmtId="49" fontId="8" fillId="0" borderId="6" xfId="0" applyNumberFormat="1" applyFont="1" applyBorder="1"/>
    <xf numFmtId="0" fontId="7" fillId="0" borderId="10" xfId="0" applyFont="1" applyBorder="1"/>
    <xf numFmtId="0" fontId="7" fillId="0" borderId="10" xfId="0" applyFont="1" applyBorder="1" applyAlignment="1">
      <alignment horizontal="left"/>
    </xf>
    <xf numFmtId="49" fontId="8" fillId="0" borderId="10" xfId="0" applyNumberFormat="1" applyFont="1" applyBorder="1" applyAlignment="1">
      <alignment horizontal="left"/>
    </xf>
    <xf numFmtId="0" fontId="7" fillId="0" borderId="3" xfId="0" applyFont="1" applyBorder="1"/>
    <xf numFmtId="4" fontId="7" fillId="0" borderId="3" xfId="0" applyNumberFormat="1" applyFont="1" applyBorder="1"/>
    <xf numFmtId="4" fontId="4" fillId="2" borderId="13" xfId="0" applyNumberFormat="1" applyFont="1" applyFill="1" applyBorder="1" applyAlignment="1">
      <alignment horizontal="center"/>
    </xf>
    <xf numFmtId="4" fontId="7" fillId="0" borderId="10" xfId="0" applyNumberFormat="1" applyFont="1" applyBorder="1" applyAlignment="1">
      <alignment horizontal="center"/>
    </xf>
    <xf numFmtId="4" fontId="8" fillId="0" borderId="10" xfId="0" applyNumberFormat="1" applyFont="1" applyBorder="1" applyAlignment="1">
      <alignment horizontal="center"/>
    </xf>
    <xf numFmtId="4" fontId="4" fillId="2" borderId="10" xfId="0" applyNumberFormat="1" applyFont="1" applyFill="1" applyBorder="1" applyAlignment="1">
      <alignment wrapText="1"/>
    </xf>
    <xf numFmtId="4" fontId="4" fillId="0" borderId="13" xfId="0" applyNumberFormat="1" applyFont="1" applyBorder="1" applyAlignment="1">
      <alignment horizontal="center"/>
    </xf>
    <xf numFmtId="4" fontId="4" fillId="2" borderId="10" xfId="0" applyNumberFormat="1" applyFont="1" applyFill="1" applyBorder="1" applyAlignment="1">
      <alignment horizontal="center"/>
    </xf>
    <xf numFmtId="4" fontId="4" fillId="7" borderId="13" xfId="0" applyNumberFormat="1" applyFont="1" applyFill="1" applyBorder="1" applyAlignment="1">
      <alignment horizontal="center"/>
    </xf>
    <xf numFmtId="4" fontId="4" fillId="8" borderId="10" xfId="0" applyNumberFormat="1" applyFont="1" applyFill="1" applyBorder="1" applyAlignment="1">
      <alignment horizontal="center"/>
    </xf>
    <xf numFmtId="4" fontId="4" fillId="9" borderId="6" xfId="0" applyNumberFormat="1" applyFont="1" applyFill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9" borderId="10" xfId="0" applyNumberFormat="1" applyFont="1" applyFill="1" applyBorder="1" applyAlignment="1">
      <alignment horizontal="center"/>
    </xf>
    <xf numFmtId="4" fontId="4" fillId="5" borderId="10" xfId="0" applyNumberFormat="1" applyFont="1" applyFill="1" applyBorder="1" applyAlignment="1">
      <alignment horizontal="center"/>
    </xf>
    <xf numFmtId="4" fontId="6" fillId="2" borderId="10" xfId="0" applyNumberFormat="1" applyFont="1" applyFill="1" applyBorder="1"/>
    <xf numFmtId="0" fontId="6" fillId="2" borderId="7" xfId="0" applyFont="1" applyFill="1" applyBorder="1"/>
    <xf numFmtId="0" fontId="6" fillId="2" borderId="8" xfId="0" applyFont="1" applyFill="1" applyBorder="1"/>
    <xf numFmtId="4" fontId="6" fillId="2" borderId="7" xfId="0" applyNumberFormat="1" applyFont="1" applyFill="1" applyBorder="1"/>
    <xf numFmtId="4" fontId="6" fillId="2" borderId="9" xfId="0" applyNumberFormat="1" applyFont="1" applyFill="1" applyBorder="1"/>
    <xf numFmtId="0" fontId="5" fillId="0" borderId="7" xfId="0" applyFont="1" applyBorder="1"/>
    <xf numFmtId="0" fontId="5" fillId="0" borderId="8" xfId="0" applyFont="1" applyBorder="1"/>
    <xf numFmtId="4" fontId="5" fillId="0" borderId="7" xfId="0" applyNumberFormat="1" applyFont="1" applyBorder="1"/>
    <xf numFmtId="4" fontId="6" fillId="2" borderId="6" xfId="0" applyNumberFormat="1" applyFont="1" applyFill="1" applyBorder="1"/>
    <xf numFmtId="4" fontId="6" fillId="0" borderId="10" xfId="0" applyNumberFormat="1" applyFont="1" applyBorder="1"/>
    <xf numFmtId="4" fontId="4" fillId="0" borderId="0" xfId="0" applyNumberFormat="1" applyFont="1" applyAlignment="1">
      <alignment horizontal="center"/>
    </xf>
    <xf numFmtId="0" fontId="4" fillId="2" borderId="6" xfId="0" applyFont="1" applyFill="1" applyBorder="1"/>
    <xf numFmtId="3" fontId="5" fillId="0" borderId="6" xfId="0" applyNumberFormat="1" applyFont="1" applyBorder="1" applyAlignment="1">
      <alignment horizontal="center" wrapText="1"/>
    </xf>
    <xf numFmtId="4" fontId="8" fillId="0" borderId="7" xfId="0" applyNumberFormat="1" applyFont="1" applyBorder="1"/>
    <xf numFmtId="0" fontId="4" fillId="0" borderId="6" xfId="0" applyFont="1" applyBorder="1" applyAlignment="1">
      <alignment horizontal="center" wrapText="1"/>
    </xf>
    <xf numFmtId="3" fontId="4" fillId="0" borderId="6" xfId="0" applyNumberFormat="1" applyFont="1" applyBorder="1" applyAlignment="1">
      <alignment horizontal="center" wrapText="1"/>
    </xf>
    <xf numFmtId="4" fontId="9" fillId="0" borderId="8" xfId="0" applyNumberFormat="1" applyFont="1" applyBorder="1"/>
    <xf numFmtId="4" fontId="4" fillId="0" borderId="3" xfId="0" applyNumberFormat="1" applyFont="1" applyBorder="1" applyAlignment="1">
      <alignment horizontal="center" vertical="center"/>
    </xf>
    <xf numFmtId="4" fontId="8" fillId="0" borderId="1" xfId="0" applyNumberFormat="1" applyFont="1" applyBorder="1"/>
    <xf numFmtId="4" fontId="7" fillId="5" borderId="7" xfId="0" applyNumberFormat="1" applyFont="1" applyFill="1" applyBorder="1"/>
    <xf numFmtId="0" fontId="9" fillId="0" borderId="7" xfId="0" applyFont="1" applyBorder="1"/>
    <xf numFmtId="0" fontId="8" fillId="0" borderId="7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13" fillId="9" borderId="9" xfId="0" applyFont="1" applyFill="1" applyBorder="1" applyAlignment="1">
      <alignment wrapText="1"/>
    </xf>
    <xf numFmtId="0" fontId="9" fillId="9" borderId="7" xfId="0" applyFont="1" applyFill="1" applyBorder="1" applyAlignment="1">
      <alignment wrapText="1"/>
    </xf>
    <xf numFmtId="4" fontId="9" fillId="9" borderId="10" xfId="0" applyNumberFormat="1" applyFont="1" applyFill="1" applyBorder="1"/>
    <xf numFmtId="4" fontId="9" fillId="9" borderId="10" xfId="0" applyNumberFormat="1" applyFont="1" applyFill="1" applyBorder="1" applyAlignment="1">
      <alignment horizontal="center"/>
    </xf>
    <xf numFmtId="0" fontId="4" fillId="0" borderId="8" xfId="0" applyFont="1" applyBorder="1" applyAlignment="1">
      <alignment wrapText="1"/>
    </xf>
    <xf numFmtId="0" fontId="4" fillId="0" borderId="7" xfId="0" applyFont="1" applyBorder="1" applyAlignment="1">
      <alignment wrapText="1"/>
    </xf>
    <xf numFmtId="4" fontId="5" fillId="0" borderId="4" xfId="0" applyNumberFormat="1" applyFont="1" applyBorder="1"/>
    <xf numFmtId="4" fontId="0" fillId="0" borderId="8" xfId="0" applyNumberFormat="1" applyBorder="1"/>
    <xf numFmtId="4" fontId="15" fillId="0" borderId="10" xfId="0" applyNumberFormat="1" applyFont="1" applyBorder="1" applyAlignment="1">
      <alignment horizontal="center" vertical="center" wrapText="1"/>
    </xf>
    <xf numFmtId="4" fontId="15" fillId="0" borderId="10" xfId="0" applyNumberFormat="1" applyFont="1" applyBorder="1" applyAlignment="1">
      <alignment horizontal="center" vertical="top" wrapText="1"/>
    </xf>
    <xf numFmtId="4" fontId="15" fillId="0" borderId="10" xfId="0" applyNumberFormat="1" applyFont="1" applyBorder="1" applyAlignment="1">
      <alignment horizontal="center" wrapText="1"/>
    </xf>
    <xf numFmtId="0" fontId="16" fillId="0" borderId="0" xfId="0" applyFont="1"/>
    <xf numFmtId="4" fontId="16" fillId="0" borderId="0" xfId="0" applyNumberFormat="1" applyFont="1"/>
    <xf numFmtId="0" fontId="4" fillId="8" borderId="7" xfId="0" applyFont="1" applyFill="1" applyBorder="1" applyAlignment="1">
      <alignment wrapText="1"/>
    </xf>
    <xf numFmtId="0" fontId="4" fillId="8" borderId="9" xfId="0" applyFont="1" applyFill="1" applyBorder="1" applyAlignment="1">
      <alignment wrapText="1"/>
    </xf>
    <xf numFmtId="0" fontId="4" fillId="8" borderId="8" xfId="0" applyFont="1" applyFill="1" applyBorder="1" applyAlignment="1">
      <alignment wrapText="1"/>
    </xf>
    <xf numFmtId="0" fontId="4" fillId="9" borderId="7" xfId="0" applyFont="1" applyFill="1" applyBorder="1"/>
    <xf numFmtId="0" fontId="4" fillId="9" borderId="9" xfId="0" applyFont="1" applyFill="1" applyBorder="1"/>
    <xf numFmtId="0" fontId="4" fillId="9" borderId="7" xfId="0" applyFont="1" applyFill="1" applyBorder="1" applyAlignment="1">
      <alignment vertical="center" wrapText="1"/>
    </xf>
    <xf numFmtId="0" fontId="4" fillId="9" borderId="8" xfId="0" applyFont="1" applyFill="1" applyBorder="1" applyAlignment="1">
      <alignment vertical="center" wrapText="1"/>
    </xf>
    <xf numFmtId="0" fontId="4" fillId="9" borderId="9" xfId="0" applyFont="1" applyFill="1" applyBorder="1" applyAlignment="1">
      <alignment vertical="center" wrapText="1"/>
    </xf>
    <xf numFmtId="0" fontId="4" fillId="0" borderId="7" xfId="0" applyFont="1" applyBorder="1"/>
    <xf numFmtId="0" fontId="4" fillId="0" borderId="9" xfId="0" applyFont="1" applyBorder="1"/>
    <xf numFmtId="0" fontId="4" fillId="0" borderId="8" xfId="0" applyFont="1" applyBorder="1"/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7" fillId="0" borderId="11" xfId="0" applyFont="1" applyBorder="1"/>
    <xf numFmtId="0" fontId="7" fillId="0" borderId="2" xfId="0" applyFont="1" applyBorder="1"/>
    <xf numFmtId="0" fontId="4" fillId="7" borderId="4" xfId="0" applyFont="1" applyFill="1" applyBorder="1" applyAlignment="1">
      <alignment wrapText="1"/>
    </xf>
    <xf numFmtId="0" fontId="4" fillId="7" borderId="5" xfId="0" applyFont="1" applyFill="1" applyBorder="1" applyAlignment="1">
      <alignment wrapText="1"/>
    </xf>
    <xf numFmtId="0" fontId="4" fillId="7" borderId="0" xfId="0" applyFont="1" applyFill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0" borderId="0" xfId="0" applyFont="1" applyAlignment="1">
      <alignment vertical="center" wrapText="1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4" fillId="9" borderId="0" xfId="0" applyFont="1" applyFill="1" applyAlignment="1">
      <alignment vertical="center" wrapText="1"/>
    </xf>
    <xf numFmtId="0" fontId="4" fillId="0" borderId="12" xfId="0" applyFont="1" applyBorder="1"/>
    <xf numFmtId="0" fontId="4" fillId="0" borderId="2" xfId="0" applyFont="1" applyBorder="1"/>
    <xf numFmtId="0" fontId="4" fillId="9" borderId="8" xfId="0" applyFont="1" applyFill="1" applyBorder="1"/>
    <xf numFmtId="0" fontId="8" fillId="0" borderId="7" xfId="0" applyFont="1" applyBorder="1"/>
    <xf numFmtId="0" fontId="8" fillId="0" borderId="9" xfId="0" applyFont="1" applyBorder="1"/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8" fillId="0" borderId="8" xfId="0" applyFont="1" applyBorder="1"/>
    <xf numFmtId="0" fontId="4" fillId="0" borderId="8" xfId="0" applyFont="1" applyBorder="1" applyAlignment="1">
      <alignment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8" fillId="5" borderId="7" xfId="0" applyFont="1" applyFill="1" applyBorder="1" applyAlignment="1">
      <alignment horizontal="left"/>
    </xf>
    <xf numFmtId="0" fontId="8" fillId="5" borderId="9" xfId="0" applyFont="1" applyFill="1" applyBorder="1" applyAlignment="1">
      <alignment horizontal="left"/>
    </xf>
    <xf numFmtId="0" fontId="4" fillId="5" borderId="7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4" fillId="9" borderId="7" xfId="0" applyFont="1" applyFill="1" applyBorder="1" applyAlignment="1">
      <alignment wrapText="1"/>
    </xf>
    <xf numFmtId="0" fontId="4" fillId="9" borderId="8" xfId="0" applyFont="1" applyFill="1" applyBorder="1" applyAlignment="1">
      <alignment wrapText="1"/>
    </xf>
    <xf numFmtId="0" fontId="4" fillId="9" borderId="9" xfId="0" applyFont="1" applyFill="1" applyBorder="1" applyAlignment="1">
      <alignment wrapText="1"/>
    </xf>
    <xf numFmtId="0" fontId="9" fillId="0" borderId="7" xfId="0" applyFont="1" applyBorder="1"/>
    <xf numFmtId="0" fontId="9" fillId="0" borderId="8" xfId="0" applyFont="1" applyBorder="1"/>
    <xf numFmtId="0" fontId="9" fillId="0" borderId="9" xfId="0" applyFont="1" applyBorder="1"/>
    <xf numFmtId="0" fontId="9" fillId="9" borderId="7" xfId="0" applyFont="1" applyFill="1" applyBorder="1" applyAlignment="1">
      <alignment wrapText="1"/>
    </xf>
    <xf numFmtId="0" fontId="9" fillId="9" borderId="8" xfId="0" applyFont="1" applyFill="1" applyBorder="1" applyAlignment="1">
      <alignment wrapText="1"/>
    </xf>
    <xf numFmtId="0" fontId="9" fillId="9" borderId="9" xfId="0" applyFont="1" applyFill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8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4" fillId="5" borderId="7" xfId="0" applyFont="1" applyFill="1" applyBorder="1"/>
    <xf numFmtId="0" fontId="4" fillId="5" borderId="9" xfId="0" applyFont="1" applyFill="1" applyBorder="1"/>
    <xf numFmtId="0" fontId="4" fillId="5" borderId="7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vertical="center" wrapText="1"/>
    </xf>
    <xf numFmtId="0" fontId="4" fillId="5" borderId="8" xfId="0" applyFont="1" applyFill="1" applyBorder="1"/>
    <xf numFmtId="0" fontId="4" fillId="8" borderId="7" xfId="0" applyFont="1" applyFill="1" applyBorder="1" applyAlignment="1">
      <alignment vertical="center" wrapText="1"/>
    </xf>
    <xf numFmtId="0" fontId="4" fillId="8" borderId="8" xfId="0" applyFont="1" applyFill="1" applyBorder="1" applyAlignment="1">
      <alignment vertical="center" wrapText="1"/>
    </xf>
    <xf numFmtId="0" fontId="0" fillId="0" borderId="4" xfId="0" applyBorder="1"/>
    <xf numFmtId="0" fontId="0" fillId="0" borderId="1" xfId="0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1" xfId="0" applyFont="1" applyBorder="1"/>
    <xf numFmtId="4" fontId="15" fillId="0" borderId="3" xfId="0" applyNumberFormat="1" applyFont="1" applyBorder="1" applyAlignment="1">
      <alignment horizontal="center" wrapText="1"/>
    </xf>
    <xf numFmtId="4" fontId="15" fillId="0" borderId="6" xfId="0" applyNumberFormat="1" applyFont="1" applyBorder="1" applyAlignment="1">
      <alignment horizontal="center" wrapText="1"/>
    </xf>
    <xf numFmtId="4" fontId="14" fillId="0" borderId="3" xfId="0" applyNumberFormat="1" applyFont="1" applyBorder="1" applyAlignment="1">
      <alignment horizontal="center" vertical="center" wrapText="1"/>
    </xf>
    <xf numFmtId="4" fontId="14" fillId="0" borderId="6" xfId="0" applyNumberFormat="1" applyFont="1" applyBorder="1" applyAlignment="1">
      <alignment horizontal="center" vertical="center" wrapText="1"/>
    </xf>
    <xf numFmtId="0" fontId="7" fillId="5" borderId="8" xfId="0" applyFont="1" applyFill="1" applyBorder="1" applyAlignment="1">
      <alignment wrapText="1"/>
    </xf>
    <xf numFmtId="0" fontId="8" fillId="0" borderId="8" xfId="0" applyFont="1" applyBorder="1" applyAlignment="1">
      <alignment vertical="top" wrapText="1"/>
    </xf>
    <xf numFmtId="0" fontId="7" fillId="5" borderId="8" xfId="0" applyFont="1" applyFill="1" applyBorder="1"/>
    <xf numFmtId="0" fontId="7" fillId="5" borderId="9" xfId="0" applyFont="1" applyFill="1" applyBorder="1"/>
    <xf numFmtId="0" fontId="4" fillId="0" borderId="4" xfId="0" applyFont="1" applyBorder="1"/>
    <xf numFmtId="0" fontId="4" fillId="0" borderId="1" xfId="0" applyFont="1" applyBorder="1"/>
    <xf numFmtId="0" fontId="4" fillId="0" borderId="5" xfId="0" applyFont="1" applyBorder="1"/>
    <xf numFmtId="0" fontId="4" fillId="0" borderId="0" xfId="0" applyFont="1" applyAlignment="1">
      <alignment wrapText="1"/>
    </xf>
    <xf numFmtId="49" fontId="10" fillId="0" borderId="0" xfId="0" applyNumberFormat="1" applyFont="1" applyAlignment="1">
      <alignment horizontal="center"/>
    </xf>
    <xf numFmtId="0" fontId="4" fillId="2" borderId="4" xfId="0" applyFont="1" applyFill="1" applyBorder="1"/>
    <xf numFmtId="0" fontId="4" fillId="2" borderId="1" xfId="0" applyFont="1" applyFill="1" applyBorder="1"/>
    <xf numFmtId="0" fontId="4" fillId="2" borderId="5" xfId="0" applyFont="1" applyFill="1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" fillId="0" borderId="0" xfId="0" applyFont="1"/>
    <xf numFmtId="0" fontId="4" fillId="2" borderId="7" xfId="0" applyFont="1" applyFill="1" applyBorder="1"/>
    <xf numFmtId="0" fontId="4" fillId="2" borderId="8" xfId="0" applyFont="1" applyFill="1" applyBorder="1"/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4" fillId="6" borderId="7" xfId="0" applyFont="1" applyFill="1" applyBorder="1" applyAlignment="1">
      <alignment vertical="top" wrapText="1"/>
    </xf>
    <xf numFmtId="0" fontId="4" fillId="6" borderId="8" xfId="0" applyFont="1" applyFill="1" applyBorder="1" applyAlignment="1">
      <alignment vertical="top" wrapText="1"/>
    </xf>
    <xf numFmtId="0" fontId="4" fillId="6" borderId="4" xfId="0" applyFont="1" applyFill="1" applyBorder="1" applyAlignment="1">
      <alignment vertical="top" wrapText="1"/>
    </xf>
    <xf numFmtId="0" fontId="4" fillId="6" borderId="1" xfId="0" applyFont="1" applyFill="1" applyBorder="1" applyAlignment="1">
      <alignment vertical="top" wrapText="1"/>
    </xf>
    <xf numFmtId="0" fontId="8" fillId="0" borderId="7" xfId="0" applyFont="1" applyBorder="1" applyAlignment="1">
      <alignment horizontal="left" wrapText="1"/>
    </xf>
    <xf numFmtId="0" fontId="8" fillId="0" borderId="8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13929-A3DC-4943-8BC7-DD995B88C0DE}">
  <dimension ref="A1:P24"/>
  <sheetViews>
    <sheetView workbookViewId="0">
      <selection activeCell="H17" sqref="H17"/>
    </sheetView>
  </sheetViews>
  <sheetFormatPr defaultRowHeight="15" x14ac:dyDescent="0.25"/>
  <cols>
    <col min="1" max="1" width="4.42578125" customWidth="1"/>
    <col min="5" max="5" width="4.7109375" customWidth="1"/>
    <col min="6" max="6" width="12.140625" customWidth="1"/>
    <col min="7" max="7" width="11.42578125" customWidth="1"/>
    <col min="8" max="8" width="11.28515625" customWidth="1"/>
    <col min="9" max="10" width="7.5703125" customWidth="1"/>
    <col min="12" max="12" width="11.7109375" bestFit="1" customWidth="1"/>
    <col min="13" max="13" width="11.28515625" customWidth="1"/>
    <col min="14" max="14" width="12" customWidth="1"/>
    <col min="15" max="15" width="11.7109375" bestFit="1" customWidth="1"/>
  </cols>
  <sheetData>
    <row r="1" spans="1:16" x14ac:dyDescent="0.25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</row>
    <row r="2" spans="1:16" x14ac:dyDescent="0.25">
      <c r="G2" s="1"/>
      <c r="H2" s="1"/>
      <c r="I2" s="1"/>
      <c r="J2" s="1"/>
    </row>
    <row r="3" spans="1:16" x14ac:dyDescent="0.25">
      <c r="A3" s="225" t="s">
        <v>182</v>
      </c>
      <c r="B3" s="225"/>
      <c r="C3" s="225"/>
      <c r="D3" s="225"/>
      <c r="E3" s="225"/>
      <c r="F3" s="225"/>
      <c r="G3" s="225"/>
      <c r="H3" s="225"/>
      <c r="I3" s="225"/>
      <c r="J3" s="225"/>
    </row>
    <row r="4" spans="1:16" x14ac:dyDescent="0.25">
      <c r="G4" s="1"/>
      <c r="H4" s="1"/>
      <c r="I4" s="1"/>
      <c r="J4" s="1"/>
    </row>
    <row r="5" spans="1:16" ht="21" x14ac:dyDescent="0.35">
      <c r="A5" s="226" t="s">
        <v>1</v>
      </c>
      <c r="B5" s="226"/>
      <c r="C5" s="226"/>
      <c r="D5" s="226"/>
      <c r="E5" s="226"/>
      <c r="F5" s="226"/>
      <c r="G5" s="226"/>
      <c r="H5" s="226"/>
      <c r="I5" s="226"/>
      <c r="J5" s="226"/>
    </row>
    <row r="6" spans="1:16" ht="21" x14ac:dyDescent="0.35">
      <c r="E6" s="3"/>
      <c r="F6" s="3"/>
      <c r="G6" s="1"/>
      <c r="H6" s="1"/>
      <c r="I6" s="1"/>
      <c r="J6" s="1"/>
    </row>
    <row r="7" spans="1:16" x14ac:dyDescent="0.25">
      <c r="A7" s="280" t="s">
        <v>2</v>
      </c>
      <c r="B7" s="280"/>
      <c r="C7" s="280"/>
      <c r="D7" s="280"/>
      <c r="E7" s="280"/>
      <c r="F7" s="280"/>
      <c r="G7" s="280"/>
      <c r="H7" s="280"/>
      <c r="I7" s="280"/>
      <c r="J7" s="280"/>
    </row>
    <row r="8" spans="1:16" x14ac:dyDescent="0.25">
      <c r="A8" s="4"/>
      <c r="B8" s="4"/>
      <c r="C8" s="4"/>
      <c r="D8" s="4"/>
      <c r="E8" s="4"/>
      <c r="F8" s="5"/>
      <c r="G8" s="5"/>
      <c r="H8" s="5"/>
      <c r="I8" s="5"/>
      <c r="J8" s="5"/>
    </row>
    <row r="9" spans="1:16" x14ac:dyDescent="0.25">
      <c r="A9" s="235"/>
      <c r="B9" s="281"/>
      <c r="C9" s="281"/>
      <c r="D9" s="281"/>
      <c r="E9" s="281"/>
      <c r="F9" s="282" t="s">
        <v>200</v>
      </c>
      <c r="G9" s="282" t="s">
        <v>185</v>
      </c>
      <c r="H9" s="282" t="s">
        <v>203</v>
      </c>
      <c r="I9" s="284" t="s">
        <v>179</v>
      </c>
      <c r="J9" s="284" t="s">
        <v>180</v>
      </c>
    </row>
    <row r="10" spans="1:16" ht="21.75" customHeight="1" x14ac:dyDescent="0.25">
      <c r="A10" s="275" t="s">
        <v>3</v>
      </c>
      <c r="B10" s="276"/>
      <c r="C10" s="276"/>
      <c r="D10" s="276"/>
      <c r="E10" s="276"/>
      <c r="F10" s="283"/>
      <c r="G10" s="283"/>
      <c r="H10" s="283"/>
      <c r="I10" s="285"/>
      <c r="J10" s="285"/>
    </row>
    <row r="11" spans="1:16" ht="22.5" x14ac:dyDescent="0.25">
      <c r="A11" s="277">
        <v>1</v>
      </c>
      <c r="B11" s="278"/>
      <c r="C11" s="278"/>
      <c r="D11" s="278"/>
      <c r="E11" s="279"/>
      <c r="F11" s="7">
        <v>2</v>
      </c>
      <c r="G11" s="7">
        <v>3</v>
      </c>
      <c r="H11" s="8">
        <v>4</v>
      </c>
      <c r="I11" s="77" t="s">
        <v>4</v>
      </c>
      <c r="J11" s="77" t="s">
        <v>5</v>
      </c>
      <c r="L11" s="203">
        <v>3</v>
      </c>
      <c r="M11" s="203">
        <v>4</v>
      </c>
      <c r="N11" s="203" t="s">
        <v>190</v>
      </c>
      <c r="O11" s="203" t="s">
        <v>191</v>
      </c>
      <c r="P11" s="203"/>
    </row>
    <row r="12" spans="1:16" x14ac:dyDescent="0.25">
      <c r="A12" s="9"/>
      <c r="B12" s="170" t="s">
        <v>173</v>
      </c>
      <c r="C12" s="171"/>
      <c r="D12" s="171"/>
      <c r="E12" s="171"/>
      <c r="F12" s="169">
        <f>F13</f>
        <v>2328014.46</v>
      </c>
      <c r="G12" s="169">
        <f>G13</f>
        <v>2522158</v>
      </c>
      <c r="H12" s="172">
        <f>H13</f>
        <v>2483576.0499999998</v>
      </c>
      <c r="I12" s="169">
        <f>H12/F12*100</f>
        <v>106.68215737800872</v>
      </c>
      <c r="J12" s="173">
        <f>H12/G12*100</f>
        <v>98.470280212421258</v>
      </c>
      <c r="L12" s="203"/>
      <c r="M12" s="203"/>
      <c r="N12" s="203"/>
      <c r="O12" s="203"/>
      <c r="P12" s="203"/>
    </row>
    <row r="13" spans="1:16" x14ac:dyDescent="0.25">
      <c r="A13" s="10">
        <v>6</v>
      </c>
      <c r="B13" s="174" t="s">
        <v>6</v>
      </c>
      <c r="C13" s="175"/>
      <c r="D13" s="175"/>
      <c r="E13" s="175"/>
      <c r="F13" s="22">
        <v>2328014.46</v>
      </c>
      <c r="G13" s="21">
        <v>2522158</v>
      </c>
      <c r="H13" s="176">
        <v>2483576.0499999998</v>
      </c>
      <c r="I13" s="13">
        <f t="shared" ref="I13:I17" si="0">H13/F13*100</f>
        <v>106.68215737800872</v>
      </c>
      <c r="J13" s="178">
        <f t="shared" ref="J13:J16" si="1">H13/G13*100</f>
        <v>98.470280212421258</v>
      </c>
      <c r="L13" s="203">
        <v>10</v>
      </c>
      <c r="M13" s="203"/>
      <c r="N13" s="203"/>
      <c r="O13" s="203"/>
      <c r="P13" s="203"/>
    </row>
    <row r="14" spans="1:16" x14ac:dyDescent="0.25">
      <c r="A14" s="9"/>
      <c r="B14" s="170" t="s">
        <v>174</v>
      </c>
      <c r="C14" s="171"/>
      <c r="D14" s="171"/>
      <c r="E14" s="171"/>
      <c r="F14" s="169">
        <f>SUM(F15:F16)</f>
        <v>2214481.0900000003</v>
      </c>
      <c r="G14" s="169">
        <f>SUM(G15:G16)</f>
        <v>2522158</v>
      </c>
      <c r="H14" s="169">
        <f>SUM(H15:H16)</f>
        <v>2414909.8200000003</v>
      </c>
      <c r="I14" s="172">
        <f t="shared" si="0"/>
        <v>109.05082147258254</v>
      </c>
      <c r="J14" s="177">
        <f t="shared" si="1"/>
        <v>95.747761242555001</v>
      </c>
      <c r="L14" s="204">
        <v>2270000</v>
      </c>
      <c r="M14" s="203">
        <v>42792.5</v>
      </c>
      <c r="N14" s="203">
        <v>224809.1</v>
      </c>
      <c r="O14" s="203"/>
      <c r="P14" s="203"/>
    </row>
    <row r="15" spans="1:16" x14ac:dyDescent="0.25">
      <c r="A15" s="15">
        <v>3</v>
      </c>
      <c r="B15" s="16" t="s">
        <v>7</v>
      </c>
      <c r="C15" s="16"/>
      <c r="D15" s="16"/>
      <c r="E15" s="16"/>
      <c r="F15" s="22">
        <v>2179619.6800000002</v>
      </c>
      <c r="G15" s="199">
        <v>2466365.5</v>
      </c>
      <c r="H15" s="176">
        <v>2357839.35</v>
      </c>
      <c r="I15" s="178">
        <f t="shared" si="0"/>
        <v>108.17664070641901</v>
      </c>
      <c r="J15" s="17">
        <f t="shared" si="1"/>
        <v>95.599753969961071</v>
      </c>
      <c r="L15" s="204">
        <v>110000</v>
      </c>
      <c r="M15" s="203">
        <v>13000</v>
      </c>
      <c r="N15" s="203">
        <v>7766.46</v>
      </c>
      <c r="O15" s="203"/>
      <c r="P15" s="203"/>
    </row>
    <row r="16" spans="1:16" x14ac:dyDescent="0.25">
      <c r="A16" s="10">
        <v>4</v>
      </c>
      <c r="B16" s="11" t="s">
        <v>8</v>
      </c>
      <c r="C16" s="11"/>
      <c r="D16" s="11"/>
      <c r="E16" s="11"/>
      <c r="F16" s="12">
        <v>34861.410000000003</v>
      </c>
      <c r="G16" s="12">
        <v>55792.5</v>
      </c>
      <c r="H16" s="12">
        <v>57070.47</v>
      </c>
      <c r="I16" s="18">
        <f t="shared" si="0"/>
        <v>163.70671754240576</v>
      </c>
      <c r="J16" s="178">
        <f t="shared" si="1"/>
        <v>102.29057669041539</v>
      </c>
      <c r="L16" s="204">
        <v>1715.5</v>
      </c>
      <c r="M16" s="203"/>
      <c r="N16" s="203">
        <v>44009.98</v>
      </c>
      <c r="O16" s="203"/>
      <c r="P16" s="203"/>
    </row>
    <row r="17" spans="1:16" x14ac:dyDescent="0.25">
      <c r="A17" s="19"/>
      <c r="B17" s="20" t="s">
        <v>189</v>
      </c>
      <c r="C17" s="20"/>
      <c r="D17" s="20"/>
      <c r="E17" s="20"/>
      <c r="F17" s="21">
        <f>F12-F14</f>
        <v>113533.36999999965</v>
      </c>
      <c r="G17" s="21">
        <f>G12-G14</f>
        <v>0</v>
      </c>
      <c r="H17" s="21">
        <f>H12-H14</f>
        <v>68666.229999999516</v>
      </c>
      <c r="I17" s="18">
        <f t="shared" si="0"/>
        <v>60.481099081265477</v>
      </c>
      <c r="J17" s="14"/>
      <c r="L17" s="204">
        <v>8000</v>
      </c>
      <c r="M17" s="203"/>
      <c r="N17" s="203"/>
      <c r="O17" s="203"/>
      <c r="P17" s="203"/>
    </row>
    <row r="18" spans="1:16" x14ac:dyDescent="0.25">
      <c r="A18" s="19"/>
      <c r="B18" s="20" t="s">
        <v>9</v>
      </c>
      <c r="C18" s="20"/>
      <c r="D18" s="20"/>
      <c r="E18" s="20"/>
      <c r="F18" s="21">
        <v>157438.57999999999</v>
      </c>
      <c r="G18" s="21">
        <v>276585.53999999998</v>
      </c>
      <c r="H18" s="21">
        <v>270971.95</v>
      </c>
      <c r="I18" s="198"/>
      <c r="J18" s="22"/>
      <c r="L18" s="204">
        <v>35931</v>
      </c>
      <c r="M18" s="203"/>
      <c r="N18" s="203"/>
      <c r="O18" s="203"/>
      <c r="P18" s="203"/>
    </row>
    <row r="19" spans="1:16" x14ac:dyDescent="0.25">
      <c r="A19" s="19"/>
      <c r="B19" s="20" t="s">
        <v>10</v>
      </c>
      <c r="C19" s="20"/>
      <c r="D19" s="20"/>
      <c r="E19" s="20"/>
      <c r="F19" s="21">
        <f t="shared" ref="F19:H19" si="2">F17+F18</f>
        <v>270971.9499999996</v>
      </c>
      <c r="G19" s="21">
        <f t="shared" si="2"/>
        <v>276585.53999999998</v>
      </c>
      <c r="H19" s="21">
        <f t="shared" si="2"/>
        <v>339638.17999999953</v>
      </c>
      <c r="I19" s="198"/>
      <c r="J19" s="12"/>
      <c r="L19" s="204"/>
      <c r="M19" s="203"/>
      <c r="N19" s="203"/>
      <c r="O19" s="203"/>
      <c r="P19" s="203"/>
    </row>
    <row r="20" spans="1:16" x14ac:dyDescent="0.25">
      <c r="L20" s="204"/>
      <c r="M20" s="203"/>
      <c r="N20" s="203"/>
      <c r="O20" s="203"/>
      <c r="P20" s="203"/>
    </row>
    <row r="21" spans="1:16" x14ac:dyDescent="0.25">
      <c r="L21" s="204">
        <v>36709</v>
      </c>
      <c r="M21" s="203"/>
      <c r="N21" s="203"/>
      <c r="O21" s="203"/>
      <c r="P21" s="203"/>
    </row>
    <row r="22" spans="1:16" x14ac:dyDescent="0.25">
      <c r="L22" s="204">
        <v>4000</v>
      </c>
      <c r="M22" s="203"/>
      <c r="N22" s="203"/>
      <c r="O22" s="203"/>
      <c r="P22" s="203"/>
    </row>
    <row r="23" spans="1:16" x14ac:dyDescent="0.25">
      <c r="L23" s="204">
        <f>SUM(L13:L22)</f>
        <v>2466365.5</v>
      </c>
      <c r="M23" s="204">
        <f>SUM(M13:M20)</f>
        <v>55792.5</v>
      </c>
      <c r="N23" s="204">
        <f>SUM(N13:N20)</f>
        <v>276585.53999999998</v>
      </c>
      <c r="O23" s="204">
        <f>SUM(L23:N23)</f>
        <v>2798743.54</v>
      </c>
      <c r="P23" s="203"/>
    </row>
    <row r="24" spans="1:16" x14ac:dyDescent="0.25">
      <c r="L24" s="1"/>
    </row>
  </sheetData>
  <mergeCells count="12">
    <mergeCell ref="A10:E10"/>
    <mergeCell ref="A11:E11"/>
    <mergeCell ref="A1:J1"/>
    <mergeCell ref="A3:J3"/>
    <mergeCell ref="A5:J5"/>
    <mergeCell ref="A7:J7"/>
    <mergeCell ref="A9:E9"/>
    <mergeCell ref="F9:F10"/>
    <mergeCell ref="G9:G10"/>
    <mergeCell ref="H9:H10"/>
    <mergeCell ref="I9:I10"/>
    <mergeCell ref="J9:J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503D1-90A2-4D61-846C-0739032D27B7}">
  <dimension ref="A1:P87"/>
  <sheetViews>
    <sheetView workbookViewId="0">
      <selection activeCell="W11" sqref="W11"/>
    </sheetView>
  </sheetViews>
  <sheetFormatPr defaultRowHeight="15" x14ac:dyDescent="0.25"/>
  <cols>
    <col min="1" max="1" width="6.7109375" customWidth="1"/>
    <col min="5" max="5" width="2.5703125" customWidth="1"/>
    <col min="6" max="7" width="12" customWidth="1"/>
    <col min="8" max="8" width="11.42578125" customWidth="1"/>
    <col min="9" max="9" width="6.85546875" customWidth="1"/>
    <col min="10" max="10" width="6.42578125" customWidth="1"/>
    <col min="12" max="12" width="11.7109375" bestFit="1" customWidth="1"/>
    <col min="13" max="13" width="10.140625" bestFit="1" customWidth="1"/>
    <col min="14" max="14" width="10.140625" customWidth="1"/>
  </cols>
  <sheetData>
    <row r="1" spans="1:10" x14ac:dyDescent="0.25">
      <c r="B1" s="25" t="s">
        <v>11</v>
      </c>
      <c r="C1" s="25"/>
      <c r="D1" s="26"/>
      <c r="E1" s="26"/>
      <c r="F1" s="26"/>
      <c r="G1" s="26"/>
      <c r="H1" s="1"/>
      <c r="I1" s="1"/>
      <c r="J1" s="1"/>
    </row>
    <row r="2" spans="1:10" x14ac:dyDescent="0.25">
      <c r="B2" s="25"/>
      <c r="C2" s="25"/>
      <c r="D2" s="26"/>
      <c r="E2" s="26"/>
      <c r="F2" s="26"/>
      <c r="G2" s="26"/>
      <c r="H2" s="1"/>
      <c r="I2" s="1"/>
      <c r="J2" s="1"/>
    </row>
    <row r="3" spans="1:10" ht="33" customHeight="1" x14ac:dyDescent="0.25">
      <c r="A3" s="227" t="s">
        <v>12</v>
      </c>
      <c r="B3" s="228"/>
      <c r="C3" s="228"/>
      <c r="D3" s="228"/>
      <c r="E3" s="229"/>
      <c r="F3" s="201" t="s">
        <v>200</v>
      </c>
      <c r="G3" s="200" t="s">
        <v>185</v>
      </c>
      <c r="H3" s="200" t="s">
        <v>203</v>
      </c>
      <c r="I3" s="6" t="s">
        <v>183</v>
      </c>
      <c r="J3" s="6" t="s">
        <v>184</v>
      </c>
    </row>
    <row r="4" spans="1:10" ht="18" customHeight="1" x14ac:dyDescent="0.25">
      <c r="A4" s="277">
        <v>1</v>
      </c>
      <c r="B4" s="278"/>
      <c r="C4" s="278"/>
      <c r="D4" s="278"/>
      <c r="E4" s="279"/>
      <c r="F4" s="183">
        <v>2</v>
      </c>
      <c r="G4" s="7">
        <v>3</v>
      </c>
      <c r="H4" s="184">
        <v>4</v>
      </c>
      <c r="I4" s="6" t="s">
        <v>4</v>
      </c>
      <c r="J4" s="6" t="s">
        <v>5</v>
      </c>
    </row>
    <row r="5" spans="1:10" x14ac:dyDescent="0.25">
      <c r="A5" s="28"/>
      <c r="B5" s="29" t="s">
        <v>175</v>
      </c>
      <c r="C5" s="29"/>
      <c r="D5" s="29"/>
      <c r="E5" s="29"/>
      <c r="F5" s="30">
        <f t="shared" ref="F5:H5" si="0">F6</f>
        <v>2328014.46</v>
      </c>
      <c r="G5" s="30">
        <f t="shared" si="0"/>
        <v>2522158</v>
      </c>
      <c r="H5" s="30">
        <f t="shared" si="0"/>
        <v>2483576.0500000003</v>
      </c>
      <c r="I5" s="31">
        <f>H5/F5*100</f>
        <v>106.68215737800875</v>
      </c>
      <c r="J5" s="32">
        <f>H5/G5*100</f>
        <v>98.470280212421272</v>
      </c>
    </row>
    <row r="6" spans="1:10" x14ac:dyDescent="0.25">
      <c r="A6" s="33">
        <v>6</v>
      </c>
      <c r="B6" s="34" t="s">
        <v>13</v>
      </c>
      <c r="C6" s="34"/>
      <c r="D6" s="34"/>
      <c r="E6" s="34"/>
      <c r="F6" s="35">
        <f t="shared" ref="F6:G6" si="1">F7+F14+F17+F20+F24+F30</f>
        <v>2328014.46</v>
      </c>
      <c r="G6" s="35">
        <f t="shared" si="1"/>
        <v>2522158</v>
      </c>
      <c r="H6" s="35">
        <f>H7+H14+H17+H20+H24+H30</f>
        <v>2483576.0500000003</v>
      </c>
      <c r="I6" s="127">
        <f t="shared" ref="I6:I29" si="2">H6/F6*100</f>
        <v>106.68215737800875</v>
      </c>
      <c r="J6" s="128">
        <f t="shared" ref="J6:J30" si="3">H6/G6*100</f>
        <v>98.470280212421272</v>
      </c>
    </row>
    <row r="7" spans="1:10" ht="26.25" customHeight="1" x14ac:dyDescent="0.25">
      <c r="A7" s="36">
        <v>63</v>
      </c>
      <c r="B7" s="286" t="s">
        <v>14</v>
      </c>
      <c r="C7" s="286"/>
      <c r="D7" s="286"/>
      <c r="E7" s="286"/>
      <c r="F7" s="37">
        <f>F8+F10+F12</f>
        <v>150410.4</v>
      </c>
      <c r="G7" s="37">
        <v>110000</v>
      </c>
      <c r="H7" s="37">
        <f t="shared" ref="H7" si="4">H8+H10+H12</f>
        <v>110000</v>
      </c>
      <c r="I7" s="129">
        <f t="shared" si="2"/>
        <v>73.13324078654135</v>
      </c>
      <c r="J7" s="130">
        <f t="shared" si="3"/>
        <v>100</v>
      </c>
    </row>
    <row r="8" spans="1:10" x14ac:dyDescent="0.25">
      <c r="A8" s="38">
        <v>634</v>
      </c>
      <c r="B8" s="39" t="s">
        <v>15</v>
      </c>
      <c r="C8" s="39"/>
      <c r="D8" s="39"/>
      <c r="E8" s="39"/>
      <c r="F8" s="40">
        <f>F9</f>
        <v>9061.56</v>
      </c>
      <c r="G8" s="40">
        <f>G9</f>
        <v>0</v>
      </c>
      <c r="H8" s="40">
        <f>H9</f>
        <v>0</v>
      </c>
      <c r="I8" s="131"/>
      <c r="J8" s="132"/>
    </row>
    <row r="9" spans="1:10" x14ac:dyDescent="0.25">
      <c r="A9" s="42">
        <v>6341</v>
      </c>
      <c r="B9" s="20" t="s">
        <v>16</v>
      </c>
      <c r="C9" s="43"/>
      <c r="D9" s="20"/>
      <c r="E9" s="20"/>
      <c r="F9" s="21">
        <v>9061.56</v>
      </c>
      <c r="G9" s="21"/>
      <c r="H9" s="23"/>
      <c r="I9" s="83"/>
      <c r="J9" s="133"/>
    </row>
    <row r="10" spans="1:10" ht="23.25" customHeight="1" x14ac:dyDescent="0.25">
      <c r="A10" s="38">
        <v>636</v>
      </c>
      <c r="B10" s="287" t="s">
        <v>17</v>
      </c>
      <c r="C10" s="287"/>
      <c r="D10" s="287"/>
      <c r="E10" s="287"/>
      <c r="F10" s="41">
        <f>F11</f>
        <v>90000</v>
      </c>
      <c r="G10" s="41">
        <f>G11</f>
        <v>0</v>
      </c>
      <c r="H10" s="41">
        <f>H11</f>
        <v>110000</v>
      </c>
      <c r="I10" s="83">
        <f t="shared" si="2"/>
        <v>122.22222222222223</v>
      </c>
      <c r="J10" s="133"/>
    </row>
    <row r="11" spans="1:10" ht="24" customHeight="1" x14ac:dyDescent="0.25">
      <c r="A11" s="42">
        <v>6361</v>
      </c>
      <c r="B11" s="219" t="s">
        <v>171</v>
      </c>
      <c r="C11" s="219"/>
      <c r="D11" s="219"/>
      <c r="E11" s="219"/>
      <c r="F11" s="45">
        <v>90000</v>
      </c>
      <c r="G11" s="21"/>
      <c r="H11" s="23">
        <v>110000</v>
      </c>
      <c r="I11" s="83">
        <f t="shared" si="2"/>
        <v>122.22222222222223</v>
      </c>
      <c r="J11" s="133"/>
    </row>
    <row r="12" spans="1:10" ht="16.5" customHeight="1" x14ac:dyDescent="0.25">
      <c r="A12" s="38">
        <v>638</v>
      </c>
      <c r="B12" s="39" t="s">
        <v>18</v>
      </c>
      <c r="C12" s="39"/>
      <c r="D12" s="39"/>
      <c r="E12" s="39"/>
      <c r="F12" s="41">
        <f>F13</f>
        <v>51348.84</v>
      </c>
      <c r="G12" s="41">
        <f>G13</f>
        <v>0</v>
      </c>
      <c r="H12" s="41">
        <f>H13</f>
        <v>0</v>
      </c>
      <c r="I12" s="131"/>
      <c r="J12" s="132"/>
    </row>
    <row r="13" spans="1:10" x14ac:dyDescent="0.25">
      <c r="A13" s="42">
        <v>6381</v>
      </c>
      <c r="B13" s="244" t="s">
        <v>19</v>
      </c>
      <c r="C13" s="244"/>
      <c r="D13" s="244"/>
      <c r="E13" s="244"/>
      <c r="F13" s="45">
        <v>51348.84</v>
      </c>
      <c r="G13" s="21"/>
      <c r="H13" s="23"/>
      <c r="I13" s="83"/>
      <c r="J13" s="133"/>
    </row>
    <row r="14" spans="1:10" x14ac:dyDescent="0.25">
      <c r="A14" s="36">
        <v>64</v>
      </c>
      <c r="B14" s="46" t="s">
        <v>20</v>
      </c>
      <c r="C14" s="46"/>
      <c r="D14" s="46"/>
      <c r="E14" s="46"/>
      <c r="F14" s="37">
        <f t="shared" ref="F14:H15" si="5">F15</f>
        <v>2.21</v>
      </c>
      <c r="G14" s="37">
        <v>10</v>
      </c>
      <c r="H14" s="37">
        <f t="shared" si="5"/>
        <v>4.21</v>
      </c>
      <c r="I14" s="129">
        <f t="shared" si="2"/>
        <v>190.49773755656111</v>
      </c>
      <c r="J14" s="130">
        <f t="shared" si="3"/>
        <v>42.1</v>
      </c>
    </row>
    <row r="15" spans="1:10" x14ac:dyDescent="0.25">
      <c r="A15" s="38">
        <v>641</v>
      </c>
      <c r="B15" s="39" t="s">
        <v>21</v>
      </c>
      <c r="C15" s="39"/>
      <c r="D15" s="39"/>
      <c r="E15" s="39"/>
      <c r="F15" s="41">
        <f t="shared" si="5"/>
        <v>2.21</v>
      </c>
      <c r="G15" s="41"/>
      <c r="H15" s="41">
        <f t="shared" si="5"/>
        <v>4.21</v>
      </c>
      <c r="I15" s="131">
        <f t="shared" si="2"/>
        <v>190.49773755656111</v>
      </c>
      <c r="J15" s="132"/>
    </row>
    <row r="16" spans="1:10" x14ac:dyDescent="0.25">
      <c r="A16" s="42">
        <v>6413</v>
      </c>
      <c r="B16" s="20" t="s">
        <v>22</v>
      </c>
      <c r="C16" s="20"/>
      <c r="D16" s="20"/>
      <c r="E16" s="20"/>
      <c r="F16" s="21">
        <v>2.21</v>
      </c>
      <c r="G16" s="21"/>
      <c r="H16" s="23">
        <v>4.21</v>
      </c>
      <c r="I16" s="83">
        <f t="shared" si="2"/>
        <v>190.49773755656111</v>
      </c>
      <c r="J16" s="133"/>
    </row>
    <row r="17" spans="1:16" x14ac:dyDescent="0.25">
      <c r="A17" s="36">
        <v>65</v>
      </c>
      <c r="B17" s="286" t="s">
        <v>23</v>
      </c>
      <c r="C17" s="286"/>
      <c r="D17" s="286"/>
      <c r="E17" s="286"/>
      <c r="F17" s="37">
        <f t="shared" ref="F17:H18" si="6">F18</f>
        <v>9975.4</v>
      </c>
      <c r="G17" s="37">
        <v>71000</v>
      </c>
      <c r="H17" s="37">
        <f t="shared" si="6"/>
        <v>70926.759999999995</v>
      </c>
      <c r="I17" s="129">
        <f t="shared" si="2"/>
        <v>711.01670108466828</v>
      </c>
      <c r="J17" s="130">
        <f t="shared" si="3"/>
        <v>99.896845070422529</v>
      </c>
    </row>
    <row r="18" spans="1:16" x14ac:dyDescent="0.25">
      <c r="A18" s="38">
        <v>652</v>
      </c>
      <c r="B18" s="39" t="s">
        <v>24</v>
      </c>
      <c r="C18" s="39"/>
      <c r="D18" s="39"/>
      <c r="E18" s="39"/>
      <c r="F18" s="41">
        <f t="shared" si="6"/>
        <v>9975.4</v>
      </c>
      <c r="G18" s="41">
        <f t="shared" si="6"/>
        <v>0</v>
      </c>
      <c r="H18" s="41">
        <f t="shared" si="6"/>
        <v>70926.759999999995</v>
      </c>
      <c r="I18" s="131">
        <f t="shared" si="2"/>
        <v>711.01670108466828</v>
      </c>
      <c r="J18" s="132"/>
    </row>
    <row r="19" spans="1:16" x14ac:dyDescent="0.25">
      <c r="A19" s="42">
        <v>6526</v>
      </c>
      <c r="B19" s="20" t="s">
        <v>25</v>
      </c>
      <c r="C19" s="20"/>
      <c r="D19" s="20"/>
      <c r="E19" s="20"/>
      <c r="F19" s="21">
        <v>9975.4</v>
      </c>
      <c r="G19" s="21"/>
      <c r="H19" s="23">
        <v>70926.759999999995</v>
      </c>
      <c r="I19" s="83">
        <f t="shared" si="2"/>
        <v>711.01670108466828</v>
      </c>
      <c r="J19" s="133"/>
    </row>
    <row r="20" spans="1:16" x14ac:dyDescent="0.25">
      <c r="A20" s="36">
        <v>66</v>
      </c>
      <c r="B20" s="46" t="s">
        <v>26</v>
      </c>
      <c r="C20" s="46"/>
      <c r="D20" s="46"/>
      <c r="E20" s="46"/>
      <c r="F20" s="37">
        <f>F21</f>
        <v>0</v>
      </c>
      <c r="G20" s="37">
        <f>G21</f>
        <v>0</v>
      </c>
      <c r="H20" s="37">
        <f>H21</f>
        <v>0</v>
      </c>
      <c r="I20" s="129" t="e">
        <f>H20/F20*100</f>
        <v>#DIV/0!</v>
      </c>
      <c r="J20" s="134"/>
    </row>
    <row r="21" spans="1:16" x14ac:dyDescent="0.25">
      <c r="A21" s="38">
        <v>663</v>
      </c>
      <c r="B21" s="39" t="s">
        <v>27</v>
      </c>
      <c r="C21" s="39"/>
      <c r="D21" s="39"/>
      <c r="E21" s="39"/>
      <c r="F21" s="41">
        <f>SUM(F22:F23)</f>
        <v>0</v>
      </c>
      <c r="G21" s="41">
        <f>SUM(G22:G23)</f>
        <v>0</v>
      </c>
      <c r="H21" s="41">
        <f>SUM(H22:H23)</f>
        <v>0</v>
      </c>
      <c r="I21" s="83"/>
      <c r="J21" s="133"/>
    </row>
    <row r="22" spans="1:16" x14ac:dyDescent="0.25">
      <c r="A22" s="42">
        <v>6631</v>
      </c>
      <c r="B22" s="20" t="s">
        <v>28</v>
      </c>
      <c r="C22" s="20"/>
      <c r="D22" s="20"/>
      <c r="E22" s="20"/>
      <c r="F22" s="21">
        <v>0</v>
      </c>
      <c r="G22" s="21"/>
      <c r="H22" s="23">
        <v>0</v>
      </c>
      <c r="I22" s="83"/>
      <c r="J22" s="133"/>
    </row>
    <row r="23" spans="1:16" x14ac:dyDescent="0.25">
      <c r="A23" s="42">
        <v>6632</v>
      </c>
      <c r="B23" s="20" t="s">
        <v>29</v>
      </c>
      <c r="C23" s="20"/>
      <c r="D23" s="20"/>
      <c r="E23" s="20"/>
      <c r="F23" s="21">
        <v>0</v>
      </c>
      <c r="G23" s="21"/>
      <c r="H23" s="23">
        <v>0</v>
      </c>
      <c r="I23" s="83"/>
      <c r="J23" s="133"/>
      <c r="L23" s="1"/>
      <c r="M23" s="1"/>
      <c r="N23" s="1"/>
      <c r="O23" s="1"/>
    </row>
    <row r="24" spans="1:16" x14ac:dyDescent="0.25">
      <c r="A24" s="36">
        <v>67</v>
      </c>
      <c r="B24" s="286" t="s">
        <v>30</v>
      </c>
      <c r="C24" s="286"/>
      <c r="D24" s="286"/>
      <c r="E24" s="286"/>
      <c r="F24" s="37">
        <f>F25+F28</f>
        <v>2166579.41</v>
      </c>
      <c r="G24" s="37">
        <v>2341148</v>
      </c>
      <c r="H24" s="37">
        <f>H25+H28</f>
        <v>2302572.38</v>
      </c>
      <c r="I24" s="129">
        <f t="shared" si="2"/>
        <v>106.27685139867546</v>
      </c>
      <c r="J24" s="130">
        <f t="shared" si="3"/>
        <v>98.352277600561763</v>
      </c>
      <c r="L24" s="204">
        <v>2224000</v>
      </c>
      <c r="M24" s="204"/>
      <c r="N24" s="204"/>
      <c r="O24" s="204"/>
      <c r="P24" s="203"/>
    </row>
    <row r="25" spans="1:16" x14ac:dyDescent="0.25">
      <c r="A25" s="38">
        <v>671</v>
      </c>
      <c r="B25" s="265" t="s">
        <v>31</v>
      </c>
      <c r="C25" s="265"/>
      <c r="D25" s="265"/>
      <c r="E25" s="265"/>
      <c r="F25" s="41">
        <f>SUM(F26:F27)</f>
        <v>102494.36</v>
      </c>
      <c r="G25" s="41">
        <f>SUM(G26:G27)</f>
        <v>0</v>
      </c>
      <c r="H25" s="41">
        <f>SUM(H26:H27)</f>
        <v>116272.67</v>
      </c>
      <c r="I25" s="131">
        <f t="shared" si="2"/>
        <v>113.44299335104877</v>
      </c>
      <c r="J25" s="135"/>
      <c r="L25" s="204">
        <v>35931</v>
      </c>
      <c r="M25" s="204"/>
      <c r="N25" s="204"/>
      <c r="O25" s="204"/>
      <c r="P25" s="203"/>
    </row>
    <row r="26" spans="1:16" ht="22.5" customHeight="1" x14ac:dyDescent="0.25">
      <c r="A26" s="42">
        <v>6711</v>
      </c>
      <c r="B26" s="219" t="s">
        <v>31</v>
      </c>
      <c r="C26" s="219"/>
      <c r="D26" s="219"/>
      <c r="E26" s="219"/>
      <c r="F26" s="45">
        <v>69308.78</v>
      </c>
      <c r="G26" s="21"/>
      <c r="H26" s="21">
        <v>73542.67</v>
      </c>
      <c r="I26" s="83">
        <f t="shared" si="2"/>
        <v>106.10873543005664</v>
      </c>
      <c r="J26" s="135"/>
      <c r="L26" s="204">
        <v>36709</v>
      </c>
      <c r="M26" s="204"/>
      <c r="N26" s="204"/>
      <c r="O26" s="204"/>
      <c r="P26" s="203"/>
    </row>
    <row r="27" spans="1:16" ht="21" customHeight="1" x14ac:dyDescent="0.25">
      <c r="A27" s="42">
        <v>6712</v>
      </c>
      <c r="B27" s="241" t="s">
        <v>32</v>
      </c>
      <c r="C27" s="241"/>
      <c r="D27" s="241"/>
      <c r="E27" s="241"/>
      <c r="F27" s="45">
        <v>33185.58</v>
      </c>
      <c r="G27" s="21"/>
      <c r="H27" s="21">
        <v>42730</v>
      </c>
      <c r="I27" s="83">
        <f t="shared" si="2"/>
        <v>128.76074487774508</v>
      </c>
      <c r="J27" s="135"/>
      <c r="L27" s="204">
        <v>34508</v>
      </c>
      <c r="M27" s="204"/>
      <c r="N27" s="204"/>
      <c r="O27" s="204"/>
      <c r="P27" s="203"/>
    </row>
    <row r="28" spans="1:16" x14ac:dyDescent="0.25">
      <c r="A28" s="38">
        <v>673</v>
      </c>
      <c r="B28" s="39" t="s">
        <v>33</v>
      </c>
      <c r="C28" s="39"/>
      <c r="D28" s="39"/>
      <c r="E28" s="39"/>
      <c r="F28" s="41">
        <f>F29</f>
        <v>2064085.05</v>
      </c>
      <c r="G28" s="41">
        <f>G29</f>
        <v>0</v>
      </c>
      <c r="H28" s="41">
        <f>H29</f>
        <v>2186299.71</v>
      </c>
      <c r="I28" s="131">
        <f t="shared" si="2"/>
        <v>105.92100892354217</v>
      </c>
      <c r="J28" s="135"/>
      <c r="L28" s="204">
        <v>10000</v>
      </c>
      <c r="M28" s="204"/>
      <c r="N28" s="204"/>
      <c r="O28" s="204"/>
      <c r="P28" s="203"/>
    </row>
    <row r="29" spans="1:16" x14ac:dyDescent="0.25">
      <c r="A29" s="42">
        <v>6731</v>
      </c>
      <c r="B29" s="20" t="s">
        <v>33</v>
      </c>
      <c r="C29" s="20"/>
      <c r="D29" s="20"/>
      <c r="E29" s="20"/>
      <c r="F29" s="21">
        <v>2064085.05</v>
      </c>
      <c r="G29" s="21"/>
      <c r="H29" s="23">
        <v>2186299.71</v>
      </c>
      <c r="I29" s="83">
        <f t="shared" si="2"/>
        <v>105.92100892354217</v>
      </c>
      <c r="J29" s="135"/>
      <c r="L29" s="204">
        <f>SUM(L24:L28)</f>
        <v>2341148</v>
      </c>
      <c r="M29" s="204"/>
      <c r="N29" s="204"/>
      <c r="O29" s="204"/>
      <c r="P29" s="203"/>
    </row>
    <row r="30" spans="1:16" x14ac:dyDescent="0.25">
      <c r="A30" s="36">
        <v>68</v>
      </c>
      <c r="B30" s="288" t="s">
        <v>34</v>
      </c>
      <c r="C30" s="288"/>
      <c r="D30" s="288"/>
      <c r="E30" s="289"/>
      <c r="F30" s="48">
        <f t="shared" ref="F30:H31" si="7">F31</f>
        <v>1047.04</v>
      </c>
      <c r="G30" s="188"/>
      <c r="H30" s="37">
        <f t="shared" si="7"/>
        <v>72.7</v>
      </c>
      <c r="I30" s="129"/>
      <c r="J30" s="130" t="e">
        <f t="shared" si="3"/>
        <v>#DIV/0!</v>
      </c>
      <c r="L30" s="204"/>
      <c r="M30" s="204"/>
      <c r="N30" s="204"/>
      <c r="O30" s="204"/>
      <c r="P30" s="203"/>
    </row>
    <row r="31" spans="1:16" x14ac:dyDescent="0.25">
      <c r="A31" s="42">
        <v>683</v>
      </c>
      <c r="B31" s="243" t="s">
        <v>34</v>
      </c>
      <c r="C31" s="243"/>
      <c r="D31" s="243"/>
      <c r="E31" s="239"/>
      <c r="F31" s="50">
        <f t="shared" si="7"/>
        <v>1047.04</v>
      </c>
      <c r="G31" s="182">
        <f t="shared" si="7"/>
        <v>0</v>
      </c>
      <c r="H31" s="41">
        <f t="shared" si="7"/>
        <v>72.7</v>
      </c>
      <c r="I31" s="131"/>
      <c r="J31" s="135"/>
      <c r="L31" s="204"/>
      <c r="M31" s="204"/>
      <c r="N31" s="204"/>
      <c r="O31" s="204"/>
      <c r="P31" s="203"/>
    </row>
    <row r="32" spans="1:16" x14ac:dyDescent="0.25">
      <c r="A32" s="42">
        <v>6831</v>
      </c>
      <c r="B32" s="257" t="s">
        <v>34</v>
      </c>
      <c r="C32" s="257"/>
      <c r="D32" s="257"/>
      <c r="E32" s="258"/>
      <c r="F32" s="21">
        <v>1047.04</v>
      </c>
      <c r="G32" s="21"/>
      <c r="H32" s="23">
        <v>72.7</v>
      </c>
      <c r="I32" s="83"/>
      <c r="J32" s="135"/>
      <c r="L32" s="204"/>
      <c r="M32" s="204"/>
      <c r="N32" s="204"/>
      <c r="O32" s="204"/>
      <c r="P32" s="203"/>
    </row>
    <row r="33" spans="1:16" x14ac:dyDescent="0.25">
      <c r="A33" s="24"/>
      <c r="B33" s="136"/>
      <c r="C33" s="136"/>
      <c r="D33" s="136"/>
      <c r="E33" s="136"/>
      <c r="F33" s="63"/>
      <c r="G33" s="63"/>
      <c r="H33" s="63"/>
      <c r="I33" s="137"/>
      <c r="J33" s="138"/>
      <c r="L33" s="203"/>
      <c r="M33" s="203"/>
      <c r="N33" s="203"/>
      <c r="O33" s="203"/>
      <c r="P33" s="203"/>
    </row>
    <row r="34" spans="1:16" x14ac:dyDescent="0.25">
      <c r="A34" s="24"/>
      <c r="B34" s="136"/>
      <c r="C34" s="136"/>
      <c r="D34" s="136"/>
      <c r="E34" s="136"/>
      <c r="F34" s="63"/>
      <c r="G34" s="63"/>
      <c r="H34" s="63"/>
      <c r="I34" s="137"/>
      <c r="J34" s="138"/>
      <c r="L34" s="203"/>
      <c r="M34" s="203"/>
      <c r="N34" s="203"/>
      <c r="O34" s="203"/>
      <c r="P34" s="203"/>
    </row>
    <row r="35" spans="1:16" ht="36" customHeight="1" x14ac:dyDescent="0.25">
      <c r="A35" s="227" t="s">
        <v>170</v>
      </c>
      <c r="B35" s="228"/>
      <c r="C35" s="228"/>
      <c r="D35" s="228"/>
      <c r="E35" s="229"/>
      <c r="F35" s="201" t="s">
        <v>200</v>
      </c>
      <c r="G35" s="200" t="s">
        <v>185</v>
      </c>
      <c r="H35" s="200" t="s">
        <v>203</v>
      </c>
      <c r="I35" s="52" t="s">
        <v>183</v>
      </c>
      <c r="J35" s="77" t="s">
        <v>184</v>
      </c>
      <c r="L35" s="203"/>
      <c r="M35" s="203"/>
      <c r="N35" s="203"/>
      <c r="O35" s="203"/>
      <c r="P35" s="203"/>
    </row>
    <row r="36" spans="1:16" ht="18.75" customHeight="1" x14ac:dyDescent="0.25">
      <c r="A36" s="277">
        <v>1</v>
      </c>
      <c r="B36" s="278"/>
      <c r="C36" s="278"/>
      <c r="D36" s="278"/>
      <c r="E36" s="279"/>
      <c r="F36" s="7">
        <v>2</v>
      </c>
      <c r="G36" s="7">
        <v>3</v>
      </c>
      <c r="H36" s="181">
        <v>4</v>
      </c>
      <c r="I36" s="6" t="s">
        <v>4</v>
      </c>
      <c r="J36" s="6" t="s">
        <v>5</v>
      </c>
      <c r="L36" s="203">
        <v>31</v>
      </c>
      <c r="M36" s="203">
        <v>32</v>
      </c>
      <c r="N36" s="203">
        <v>34</v>
      </c>
      <c r="O36" s="203">
        <v>42</v>
      </c>
      <c r="P36" s="203"/>
    </row>
    <row r="37" spans="1:16" x14ac:dyDescent="0.25">
      <c r="A37" s="53"/>
      <c r="B37" s="54" t="s">
        <v>176</v>
      </c>
      <c r="C37" s="54"/>
      <c r="D37" s="54"/>
      <c r="E37" s="54"/>
      <c r="F37" s="139">
        <f>F38+F79</f>
        <v>2214481.0900000003</v>
      </c>
      <c r="G37" s="139">
        <f>G38+G79</f>
        <v>2798743.54</v>
      </c>
      <c r="H37" s="139">
        <f>H38+H79</f>
        <v>2414909.52</v>
      </c>
      <c r="I37" s="140">
        <f>H37/F37*100</f>
        <v>109.05080792539077</v>
      </c>
      <c r="J37" s="30">
        <f>H37/G37*100</f>
        <v>86.285487951496975</v>
      </c>
      <c r="L37" s="203"/>
      <c r="M37" s="203"/>
      <c r="N37" s="203"/>
      <c r="O37" s="203"/>
      <c r="P37" s="203"/>
    </row>
    <row r="38" spans="1:16" x14ac:dyDescent="0.25">
      <c r="A38" s="55">
        <v>3</v>
      </c>
      <c r="B38" s="34" t="s">
        <v>7</v>
      </c>
      <c r="C38" s="34"/>
      <c r="D38" s="34"/>
      <c r="E38" s="34"/>
      <c r="F38" s="35">
        <f>F39+F47+F75</f>
        <v>2179619.6800000002</v>
      </c>
      <c r="G38" s="35">
        <f>G39+G47+G75</f>
        <v>2742951.04</v>
      </c>
      <c r="H38" s="35">
        <f>H39+H47+H75</f>
        <v>2357839.0499999998</v>
      </c>
      <c r="I38" s="140">
        <f t="shared" ref="I38:I85" si="8">H38/F38*100</f>
        <v>108.17662694254989</v>
      </c>
      <c r="J38" s="56">
        <f>H38/G38*100</f>
        <v>85.959939335993383</v>
      </c>
      <c r="L38" s="204">
        <v>4000</v>
      </c>
      <c r="M38" s="204"/>
      <c r="N38" s="204"/>
      <c r="O38" s="204"/>
      <c r="P38" s="204"/>
    </row>
    <row r="39" spans="1:16" x14ac:dyDescent="0.25">
      <c r="A39" s="57">
        <v>31</v>
      </c>
      <c r="B39" s="58" t="s">
        <v>35</v>
      </c>
      <c r="C39" s="58"/>
      <c r="D39" s="58"/>
      <c r="E39" s="58"/>
      <c r="F39" s="59">
        <f>F40+F42+F44</f>
        <v>2019586.5699999998</v>
      </c>
      <c r="G39" s="59">
        <f>L48</f>
        <v>2543696.54</v>
      </c>
      <c r="H39" s="59">
        <f t="shared" ref="H39" si="9">H40+H42+H44</f>
        <v>2202131.77</v>
      </c>
      <c r="I39" s="141">
        <f t="shared" si="8"/>
        <v>109.03874103302242</v>
      </c>
      <c r="J39" s="37">
        <f>H39/G39*100</f>
        <v>86.572110130715515</v>
      </c>
      <c r="L39" s="204">
        <v>2123225</v>
      </c>
      <c r="M39" s="204">
        <v>145605</v>
      </c>
      <c r="N39" s="204">
        <v>10</v>
      </c>
      <c r="O39" s="204">
        <v>10000</v>
      </c>
      <c r="P39" s="204"/>
    </row>
    <row r="40" spans="1:16" ht="15" customHeight="1" x14ac:dyDescent="0.25">
      <c r="A40" s="60">
        <v>311</v>
      </c>
      <c r="B40" s="38" t="s">
        <v>36</v>
      </c>
      <c r="C40" s="39"/>
      <c r="D40" s="39"/>
      <c r="E40" s="39"/>
      <c r="F40" s="41">
        <f>F41</f>
        <v>1702313.76</v>
      </c>
      <c r="G40" s="41">
        <f>G41</f>
        <v>0</v>
      </c>
      <c r="H40" s="41">
        <f>H41</f>
        <v>1855672.07</v>
      </c>
      <c r="I40" s="21">
        <f t="shared" si="8"/>
        <v>109.00881574263958</v>
      </c>
      <c r="J40" s="41"/>
      <c r="L40" s="204">
        <v>187529.1</v>
      </c>
      <c r="M40" s="204">
        <v>37280</v>
      </c>
      <c r="N40" s="204">
        <v>1170</v>
      </c>
      <c r="O40" s="204">
        <v>32792.5</v>
      </c>
      <c r="P40" s="204"/>
    </row>
    <row r="41" spans="1:16" x14ac:dyDescent="0.25">
      <c r="A41" s="43">
        <v>3111</v>
      </c>
      <c r="B41" s="20" t="s">
        <v>37</v>
      </c>
      <c r="C41" s="20"/>
      <c r="D41" s="20"/>
      <c r="E41" s="20"/>
      <c r="F41" s="21">
        <v>1702313.76</v>
      </c>
      <c r="G41" s="21"/>
      <c r="H41" s="23">
        <v>1855672.07</v>
      </c>
      <c r="I41" s="21">
        <f t="shared" si="8"/>
        <v>109.00881574263958</v>
      </c>
      <c r="J41" s="64"/>
      <c r="L41" s="204">
        <v>107515</v>
      </c>
      <c r="M41" s="204">
        <v>2485</v>
      </c>
      <c r="N41" s="204"/>
      <c r="O41" s="204">
        <v>13000</v>
      </c>
      <c r="P41" s="204"/>
    </row>
    <row r="42" spans="1:16" x14ac:dyDescent="0.25">
      <c r="A42" s="60">
        <v>312</v>
      </c>
      <c r="B42" s="39" t="s">
        <v>38</v>
      </c>
      <c r="C42" s="39"/>
      <c r="D42" s="39"/>
      <c r="E42" s="39"/>
      <c r="F42" s="41">
        <f>F43</f>
        <v>62314.19</v>
      </c>
      <c r="G42" s="41">
        <f>G43</f>
        <v>0</v>
      </c>
      <c r="H42" s="41">
        <f>H43</f>
        <v>69352.12</v>
      </c>
      <c r="I42" s="21">
        <f t="shared" si="8"/>
        <v>111.29426539926138</v>
      </c>
      <c r="J42" s="64"/>
      <c r="L42" s="204">
        <v>34586</v>
      </c>
      <c r="M42" s="204">
        <v>1715.5</v>
      </c>
      <c r="N42" s="204"/>
      <c r="O42" s="204"/>
      <c r="P42" s="204"/>
    </row>
    <row r="43" spans="1:16" ht="18" customHeight="1" x14ac:dyDescent="0.25">
      <c r="A43" s="43">
        <v>3121</v>
      </c>
      <c r="B43" s="20" t="s">
        <v>38</v>
      </c>
      <c r="C43" s="20"/>
      <c r="D43" s="20"/>
      <c r="E43" s="20"/>
      <c r="F43" s="21">
        <v>62314.19</v>
      </c>
      <c r="G43" s="21"/>
      <c r="H43" s="23">
        <v>69352.12</v>
      </c>
      <c r="I43" s="21">
        <f t="shared" si="8"/>
        <v>111.29426539926138</v>
      </c>
      <c r="J43" s="64"/>
      <c r="L43" s="204"/>
      <c r="M43" s="204">
        <v>8000</v>
      </c>
      <c r="N43" s="204"/>
      <c r="O43" s="204"/>
      <c r="P43" s="204"/>
    </row>
    <row r="44" spans="1:16" x14ac:dyDescent="0.25">
      <c r="A44" s="60">
        <v>313</v>
      </c>
      <c r="B44" s="39" t="s">
        <v>39</v>
      </c>
      <c r="C44" s="39"/>
      <c r="D44" s="39"/>
      <c r="E44" s="39"/>
      <c r="F44" s="41">
        <f t="shared" ref="F44:G44" si="10">F45+F46</f>
        <v>254958.62</v>
      </c>
      <c r="G44" s="41">
        <f t="shared" si="10"/>
        <v>0</v>
      </c>
      <c r="H44" s="41">
        <f>H45+H46</f>
        <v>277107.58</v>
      </c>
      <c r="I44" s="100">
        <f t="shared" si="8"/>
        <v>108.68727639018442</v>
      </c>
      <c r="J44" s="64"/>
      <c r="L44" s="204">
        <v>7582.46</v>
      </c>
      <c r="M44" s="204">
        <v>1345</v>
      </c>
      <c r="N44" s="204"/>
      <c r="O44" s="204"/>
      <c r="P44" s="204"/>
    </row>
    <row r="45" spans="1:16" x14ac:dyDescent="0.25">
      <c r="A45" s="43">
        <v>3132</v>
      </c>
      <c r="B45" s="42" t="s">
        <v>40</v>
      </c>
      <c r="C45" s="20"/>
      <c r="D45" s="20"/>
      <c r="E45" s="20"/>
      <c r="F45" s="21">
        <v>254897.18</v>
      </c>
      <c r="G45" s="21"/>
      <c r="H45" s="23">
        <v>277107.58</v>
      </c>
      <c r="I45" s="100">
        <f t="shared" si="8"/>
        <v>108.71347419379063</v>
      </c>
      <c r="J45" s="64"/>
      <c r="L45" s="204"/>
      <c r="M45" s="204"/>
      <c r="N45" s="204"/>
      <c r="O45" s="204"/>
      <c r="P45" s="204"/>
    </row>
    <row r="46" spans="1:16" x14ac:dyDescent="0.25">
      <c r="A46" s="61">
        <v>3133</v>
      </c>
      <c r="B46" s="290" t="s">
        <v>41</v>
      </c>
      <c r="C46" s="291"/>
      <c r="D46" s="291"/>
      <c r="E46" s="292"/>
      <c r="F46" s="62">
        <v>61.44</v>
      </c>
      <c r="G46" s="62"/>
      <c r="H46" s="63"/>
      <c r="I46" s="100">
        <f t="shared" si="8"/>
        <v>0</v>
      </c>
      <c r="J46" s="64"/>
      <c r="L46" s="204">
        <v>42969.98</v>
      </c>
      <c r="M46" s="204">
        <v>184</v>
      </c>
      <c r="N46" s="204"/>
      <c r="O46" s="204"/>
      <c r="P46" s="204"/>
    </row>
    <row r="47" spans="1:16" x14ac:dyDescent="0.25">
      <c r="A47" s="65">
        <v>32</v>
      </c>
      <c r="B47" s="46" t="s">
        <v>42</v>
      </c>
      <c r="C47" s="46"/>
      <c r="D47" s="46"/>
      <c r="E47" s="46"/>
      <c r="F47" s="37">
        <f>F48+F52+F59+F67</f>
        <v>157079.96999999997</v>
      </c>
      <c r="G47" s="37">
        <f>M50</f>
        <v>198074.5</v>
      </c>
      <c r="H47" s="37">
        <f t="shared" ref="H47" si="11">H48+H52+H59+H67</f>
        <v>154612.94</v>
      </c>
      <c r="I47" s="141">
        <f t="shared" si="8"/>
        <v>98.429443295666559</v>
      </c>
      <c r="J47" s="37">
        <f t="shared" ref="J47:J80" si="12">H47/G47*100</f>
        <v>78.057973136370407</v>
      </c>
      <c r="L47" s="204">
        <v>36289</v>
      </c>
      <c r="M47" s="204"/>
      <c r="N47" s="204"/>
      <c r="O47" s="204"/>
      <c r="P47" s="204"/>
    </row>
    <row r="48" spans="1:16" x14ac:dyDescent="0.25">
      <c r="A48" s="66">
        <v>321</v>
      </c>
      <c r="B48" s="67" t="s">
        <v>43</v>
      </c>
      <c r="C48" s="67"/>
      <c r="D48" s="67"/>
      <c r="E48" s="67"/>
      <c r="F48" s="68">
        <f>SUM(F49:F51)</f>
        <v>37134.589999999997</v>
      </c>
      <c r="G48" s="68">
        <f>SUM(G49:G51)</f>
        <v>0</v>
      </c>
      <c r="H48" s="68">
        <f>SUM(H49:H51)</f>
        <v>36978.660000000003</v>
      </c>
      <c r="I48" s="100">
        <f t="shared" si="8"/>
        <v>99.580095000375678</v>
      </c>
      <c r="J48" s="41"/>
      <c r="L48" s="204">
        <f>SUM(L38:L47)</f>
        <v>2543696.54</v>
      </c>
      <c r="M48" s="204">
        <v>1040</v>
      </c>
      <c r="N48" s="204"/>
      <c r="O48" s="204"/>
      <c r="P48" s="1"/>
    </row>
    <row r="49" spans="1:16" x14ac:dyDescent="0.25">
      <c r="A49" s="43">
        <v>3211</v>
      </c>
      <c r="B49" s="20" t="s">
        <v>44</v>
      </c>
      <c r="C49" s="20"/>
      <c r="D49" s="20"/>
      <c r="E49" s="20"/>
      <c r="F49" s="21">
        <v>2793.2</v>
      </c>
      <c r="G49" s="21"/>
      <c r="H49" s="23">
        <v>1737.37</v>
      </c>
      <c r="I49" s="100">
        <f t="shared" si="8"/>
        <v>62.199985679507378</v>
      </c>
      <c r="J49" s="64"/>
      <c r="L49" s="204"/>
      <c r="M49" s="204">
        <v>420</v>
      </c>
      <c r="N49" s="204"/>
      <c r="O49" s="204"/>
      <c r="P49" s="1"/>
    </row>
    <row r="50" spans="1:16" x14ac:dyDescent="0.25">
      <c r="A50" s="61">
        <v>3212</v>
      </c>
      <c r="B50" s="24" t="s">
        <v>45</v>
      </c>
      <c r="C50" s="24"/>
      <c r="D50" s="24"/>
      <c r="E50" s="24"/>
      <c r="F50" s="62">
        <v>28555.03</v>
      </c>
      <c r="G50" s="62"/>
      <c r="H50" s="63">
        <v>27292.52</v>
      </c>
      <c r="I50" s="100">
        <f t="shared" si="8"/>
        <v>95.578677381883338</v>
      </c>
      <c r="J50" s="64"/>
      <c r="L50" s="204"/>
      <c r="M50" s="204">
        <f>SUM(M39:M49)</f>
        <v>198074.5</v>
      </c>
      <c r="N50" s="204">
        <f>SUM(N39:N49)</f>
        <v>1180</v>
      </c>
      <c r="O50" s="204">
        <f>SUM(O39:O49)</f>
        <v>55792.5</v>
      </c>
      <c r="P50" s="1"/>
    </row>
    <row r="51" spans="1:16" x14ac:dyDescent="0.25">
      <c r="A51" s="43">
        <v>3213</v>
      </c>
      <c r="B51" s="20" t="s">
        <v>46</v>
      </c>
      <c r="C51" s="20"/>
      <c r="D51" s="20"/>
      <c r="E51" s="20"/>
      <c r="F51" s="21">
        <v>5786.36</v>
      </c>
      <c r="G51" s="21"/>
      <c r="H51" s="23">
        <v>7948.77</v>
      </c>
      <c r="I51" s="100">
        <f t="shared" si="8"/>
        <v>137.37081688660922</v>
      </c>
      <c r="J51" s="64"/>
      <c r="L51" s="203"/>
      <c r="M51" s="203"/>
      <c r="N51" s="203"/>
      <c r="O51" s="203"/>
    </row>
    <row r="52" spans="1:16" x14ac:dyDescent="0.25">
      <c r="A52" s="66">
        <v>322</v>
      </c>
      <c r="B52" s="67" t="s">
        <v>47</v>
      </c>
      <c r="C52" s="67"/>
      <c r="D52" s="67"/>
      <c r="E52" s="67"/>
      <c r="F52" s="68">
        <f>SUM(F53:F58)</f>
        <v>47140.43</v>
      </c>
      <c r="G52" s="68">
        <f>SUM(G53:G58)</f>
        <v>0</v>
      </c>
      <c r="H52" s="68">
        <f>SUM(H53:H58)</f>
        <v>42639.96</v>
      </c>
      <c r="I52" s="142">
        <f t="shared" si="8"/>
        <v>90.453056961932674</v>
      </c>
      <c r="J52" s="41"/>
      <c r="L52" s="203"/>
      <c r="M52" s="203"/>
      <c r="N52" s="203"/>
      <c r="O52" s="203"/>
    </row>
    <row r="53" spans="1:16" x14ac:dyDescent="0.25">
      <c r="A53" s="43">
        <v>3221</v>
      </c>
      <c r="B53" s="20" t="s">
        <v>48</v>
      </c>
      <c r="C53" s="20"/>
      <c r="D53" s="20"/>
      <c r="E53" s="20"/>
      <c r="F53" s="21">
        <v>17110.080000000002</v>
      </c>
      <c r="G53" s="21"/>
      <c r="H53" s="23">
        <v>24340.36</v>
      </c>
      <c r="I53" s="100">
        <f t="shared" si="8"/>
        <v>142.25742953861115</v>
      </c>
      <c r="J53" s="64"/>
      <c r="L53" s="203"/>
      <c r="M53" s="203"/>
      <c r="N53" s="203"/>
      <c r="O53" s="203"/>
    </row>
    <row r="54" spans="1:16" x14ac:dyDescent="0.25">
      <c r="A54" s="61">
        <v>3222</v>
      </c>
      <c r="B54" s="24" t="s">
        <v>49</v>
      </c>
      <c r="C54" s="24"/>
      <c r="D54" s="24"/>
      <c r="E54" s="24"/>
      <c r="F54" s="62">
        <v>4080.81</v>
      </c>
      <c r="G54" s="62"/>
      <c r="H54" s="63">
        <v>2827.93</v>
      </c>
      <c r="I54" s="100">
        <f t="shared" si="8"/>
        <v>69.298252062703241</v>
      </c>
      <c r="J54" s="64"/>
      <c r="L54" s="203"/>
      <c r="M54" s="203"/>
      <c r="N54" s="203"/>
      <c r="O54" s="203"/>
    </row>
    <row r="55" spans="1:16" x14ac:dyDescent="0.25">
      <c r="A55" s="43">
        <v>3223</v>
      </c>
      <c r="B55" s="20" t="s">
        <v>50</v>
      </c>
      <c r="C55" s="20"/>
      <c r="D55" s="20"/>
      <c r="E55" s="20"/>
      <c r="F55" s="21">
        <v>10563.81</v>
      </c>
      <c r="G55" s="21"/>
      <c r="H55" s="23">
        <v>12284.83</v>
      </c>
      <c r="I55" s="100">
        <f t="shared" si="8"/>
        <v>116.29165992194103</v>
      </c>
      <c r="J55" s="64"/>
      <c r="L55" s="203"/>
      <c r="M55" s="203"/>
      <c r="N55" s="203"/>
      <c r="O55" s="203"/>
    </row>
    <row r="56" spans="1:16" x14ac:dyDescent="0.25">
      <c r="A56" s="61">
        <v>3224</v>
      </c>
      <c r="B56" s="293" t="s">
        <v>51</v>
      </c>
      <c r="C56" s="293"/>
      <c r="D56" s="293"/>
      <c r="E56" s="293"/>
      <c r="F56" s="69">
        <v>10514.88</v>
      </c>
      <c r="G56" s="62"/>
      <c r="H56" s="63"/>
      <c r="I56" s="100">
        <f t="shared" si="8"/>
        <v>0</v>
      </c>
      <c r="J56" s="64"/>
      <c r="L56" s="203"/>
      <c r="M56" s="203"/>
      <c r="N56" s="203"/>
      <c r="O56" s="203"/>
    </row>
    <row r="57" spans="1:16" x14ac:dyDescent="0.25">
      <c r="A57" s="43">
        <v>3225</v>
      </c>
      <c r="B57" s="20" t="s">
        <v>52</v>
      </c>
      <c r="C57" s="20"/>
      <c r="D57" s="20"/>
      <c r="E57" s="20"/>
      <c r="F57" s="21">
        <v>4732.1000000000004</v>
      </c>
      <c r="G57" s="21"/>
      <c r="H57" s="23">
        <v>2716.63</v>
      </c>
      <c r="I57" s="100">
        <f t="shared" si="8"/>
        <v>57.408550115170854</v>
      </c>
      <c r="J57" s="64"/>
      <c r="L57" s="203"/>
      <c r="M57" s="203"/>
      <c r="N57" s="203"/>
      <c r="O57" s="203"/>
    </row>
    <row r="58" spans="1:16" x14ac:dyDescent="0.25">
      <c r="A58" s="61">
        <v>3227</v>
      </c>
      <c r="B58" s="24" t="s">
        <v>53</v>
      </c>
      <c r="C58" s="24"/>
      <c r="D58" s="24"/>
      <c r="E58" s="24"/>
      <c r="F58" s="62">
        <v>138.75</v>
      </c>
      <c r="G58" s="62"/>
      <c r="H58" s="63">
        <v>470.21</v>
      </c>
      <c r="I58" s="100">
        <f t="shared" si="8"/>
        <v>338.89009009009004</v>
      </c>
      <c r="J58" s="64"/>
      <c r="L58" s="203"/>
      <c r="M58" s="203"/>
      <c r="N58" s="203"/>
      <c r="O58" s="203"/>
    </row>
    <row r="59" spans="1:16" x14ac:dyDescent="0.25">
      <c r="A59" s="60">
        <v>323</v>
      </c>
      <c r="B59" s="39" t="s">
        <v>54</v>
      </c>
      <c r="C59" s="39"/>
      <c r="D59" s="39"/>
      <c r="E59" s="39"/>
      <c r="F59" s="41">
        <f>SUM(F60:F65)</f>
        <v>52365.39</v>
      </c>
      <c r="G59" s="41">
        <f>SUM(G60:G65)</f>
        <v>0</v>
      </c>
      <c r="H59" s="41">
        <f>SUM(H60:H66)</f>
        <v>59352.899999999994</v>
      </c>
      <c r="I59" s="142">
        <f t="shared" si="8"/>
        <v>113.34375624816313</v>
      </c>
      <c r="J59" s="41"/>
      <c r="L59" s="204">
        <f>G5</f>
        <v>2522158</v>
      </c>
      <c r="M59" s="203" t="s">
        <v>192</v>
      </c>
      <c r="N59" s="203"/>
      <c r="O59" s="203"/>
    </row>
    <row r="60" spans="1:16" x14ac:dyDescent="0.25">
      <c r="A60" s="61">
        <v>3231</v>
      </c>
      <c r="B60" s="24" t="s">
        <v>55</v>
      </c>
      <c r="C60" s="24"/>
      <c r="D60" s="24"/>
      <c r="E60" s="24"/>
      <c r="F60" s="62">
        <v>4384.91</v>
      </c>
      <c r="G60" s="62"/>
      <c r="H60" s="63">
        <v>4534.21</v>
      </c>
      <c r="I60" s="100">
        <f t="shared" si="8"/>
        <v>103.40485893667146</v>
      </c>
      <c r="J60" s="64"/>
      <c r="L60" s="204">
        <f>G38</f>
        <v>2742951.04</v>
      </c>
      <c r="M60" s="203">
        <v>3</v>
      </c>
      <c r="N60" s="203"/>
      <c r="O60" s="203"/>
    </row>
    <row r="61" spans="1:16" x14ac:dyDescent="0.25">
      <c r="A61" s="43">
        <v>3232</v>
      </c>
      <c r="B61" s="244" t="s">
        <v>56</v>
      </c>
      <c r="C61" s="244"/>
      <c r="D61" s="244"/>
      <c r="E61" s="244"/>
      <c r="F61" s="45">
        <v>4941.42</v>
      </c>
      <c r="G61" s="21"/>
      <c r="H61" s="23">
        <v>11425.34</v>
      </c>
      <c r="I61" s="100">
        <f t="shared" si="8"/>
        <v>231.21572341553644</v>
      </c>
      <c r="J61" s="64"/>
      <c r="L61" s="204">
        <f>G79</f>
        <v>55792.5</v>
      </c>
      <c r="M61" s="203">
        <v>4</v>
      </c>
      <c r="N61" s="203"/>
      <c r="O61" s="203"/>
    </row>
    <row r="62" spans="1:16" x14ac:dyDescent="0.25">
      <c r="A62" s="61">
        <v>3234</v>
      </c>
      <c r="B62" s="24" t="s">
        <v>57</v>
      </c>
      <c r="C62" s="24"/>
      <c r="D62" s="24"/>
      <c r="E62" s="24"/>
      <c r="F62" s="62">
        <v>9385.9599999999991</v>
      </c>
      <c r="G62" s="62"/>
      <c r="H62" s="63">
        <v>11796.09</v>
      </c>
      <c r="I62" s="100">
        <f t="shared" si="8"/>
        <v>125.67803399971875</v>
      </c>
      <c r="J62" s="64"/>
      <c r="L62" s="204">
        <f>SUM(L60:L61)</f>
        <v>2798743.54</v>
      </c>
      <c r="M62" s="203" t="s">
        <v>193</v>
      </c>
      <c r="N62" s="203"/>
      <c r="O62" s="203"/>
    </row>
    <row r="63" spans="1:16" x14ac:dyDescent="0.25">
      <c r="A63" s="43">
        <v>3237</v>
      </c>
      <c r="B63" s="213" t="s">
        <v>58</v>
      </c>
      <c r="C63" s="215"/>
      <c r="D63" s="215"/>
      <c r="E63" s="214"/>
      <c r="F63" s="21">
        <v>11263.35</v>
      </c>
      <c r="G63" s="21"/>
      <c r="H63" s="23">
        <v>9328.7099999999991</v>
      </c>
      <c r="I63" s="100">
        <f t="shared" si="8"/>
        <v>82.823582681884162</v>
      </c>
      <c r="J63" s="64"/>
      <c r="L63" s="203"/>
      <c r="M63" s="203"/>
      <c r="N63" s="203"/>
      <c r="O63" s="203"/>
    </row>
    <row r="64" spans="1:16" x14ac:dyDescent="0.25">
      <c r="A64" s="71">
        <v>3238</v>
      </c>
      <c r="B64" s="24" t="s">
        <v>59</v>
      </c>
      <c r="C64" s="24"/>
      <c r="D64" s="24"/>
      <c r="E64" s="24"/>
      <c r="F64" s="62">
        <v>17564.55</v>
      </c>
      <c r="G64" s="62"/>
      <c r="H64" s="63">
        <v>17777.259999999998</v>
      </c>
      <c r="I64" s="100">
        <f t="shared" si="8"/>
        <v>101.21101878499591</v>
      </c>
      <c r="J64" s="64"/>
      <c r="L64" s="203"/>
      <c r="M64" s="203"/>
      <c r="N64" s="203"/>
      <c r="O64" s="203"/>
    </row>
    <row r="65" spans="1:15" x14ac:dyDescent="0.25">
      <c r="A65" s="43">
        <v>3239</v>
      </c>
      <c r="B65" s="244" t="s">
        <v>188</v>
      </c>
      <c r="C65" s="244"/>
      <c r="D65" s="244"/>
      <c r="E65" s="244"/>
      <c r="F65" s="45">
        <v>4825.2</v>
      </c>
      <c r="G65" s="21"/>
      <c r="H65" s="23">
        <v>4180.2299999999996</v>
      </c>
      <c r="I65" s="100">
        <f t="shared" si="8"/>
        <v>86.633300174086045</v>
      </c>
      <c r="J65" s="64"/>
      <c r="L65" s="204">
        <f>G5-G37</f>
        <v>-276585.54000000004</v>
      </c>
      <c r="M65" s="203" t="s">
        <v>194</v>
      </c>
      <c r="N65" s="203"/>
      <c r="O65" s="203"/>
    </row>
    <row r="66" spans="1:15" x14ac:dyDescent="0.25">
      <c r="A66" s="43">
        <v>3251</v>
      </c>
      <c r="B66" s="197" t="s">
        <v>187</v>
      </c>
      <c r="C66" s="196"/>
      <c r="D66" s="196"/>
      <c r="E66" s="196"/>
      <c r="F66" s="45"/>
      <c r="G66" s="21"/>
      <c r="H66" s="21">
        <v>311.06</v>
      </c>
      <c r="I66" s="100" t="e">
        <f t="shared" si="8"/>
        <v>#DIV/0!</v>
      </c>
      <c r="J66" s="64"/>
      <c r="L66" s="203"/>
      <c r="M66" s="203"/>
      <c r="N66" s="203"/>
      <c r="O66" s="203"/>
    </row>
    <row r="67" spans="1:15" x14ac:dyDescent="0.25">
      <c r="A67" s="66">
        <v>329</v>
      </c>
      <c r="B67" s="67" t="s">
        <v>60</v>
      </c>
      <c r="C67" s="67"/>
      <c r="D67" s="67"/>
      <c r="E67" s="67"/>
      <c r="F67" s="68">
        <f>SUM(F68:F74)</f>
        <v>20439.560000000001</v>
      </c>
      <c r="G67" s="68">
        <f>SUM(G68:G74)</f>
        <v>0</v>
      </c>
      <c r="H67" s="68">
        <f>SUM(H68:H74)</f>
        <v>15641.42</v>
      </c>
      <c r="I67" s="142">
        <f t="shared" si="8"/>
        <v>76.525228527424261</v>
      </c>
      <c r="J67" s="41"/>
    </row>
    <row r="68" spans="1:15" x14ac:dyDescent="0.25">
      <c r="A68" s="43">
        <v>3291</v>
      </c>
      <c r="B68" s="244" t="s">
        <v>61</v>
      </c>
      <c r="C68" s="244"/>
      <c r="D68" s="244"/>
      <c r="E68" s="244"/>
      <c r="F68" s="45">
        <v>8753.0300000000007</v>
      </c>
      <c r="G68" s="21"/>
      <c r="H68" s="23">
        <v>8894.39</v>
      </c>
      <c r="I68" s="100">
        <f t="shared" si="8"/>
        <v>101.61498361138941</v>
      </c>
      <c r="J68" s="64"/>
    </row>
    <row r="69" spans="1:15" x14ac:dyDescent="0.25">
      <c r="A69" s="61">
        <v>3292</v>
      </c>
      <c r="B69" s="24" t="s">
        <v>62</v>
      </c>
      <c r="C69" s="24"/>
      <c r="D69" s="24"/>
      <c r="E69" s="24"/>
      <c r="F69" s="62">
        <v>2936.6</v>
      </c>
      <c r="G69" s="62"/>
      <c r="H69" s="63">
        <v>3011.14</v>
      </c>
      <c r="I69" s="100">
        <f t="shared" si="8"/>
        <v>102.53830960975276</v>
      </c>
      <c r="J69" s="64"/>
    </row>
    <row r="70" spans="1:15" x14ac:dyDescent="0.25">
      <c r="A70" s="43">
        <v>3293</v>
      </c>
      <c r="B70" s="20" t="s">
        <v>63</v>
      </c>
      <c r="C70" s="20"/>
      <c r="D70" s="20"/>
      <c r="E70" s="20"/>
      <c r="F70" s="21">
        <v>619.20000000000005</v>
      </c>
      <c r="G70" s="21"/>
      <c r="H70" s="23">
        <v>803.75</v>
      </c>
      <c r="I70" s="100">
        <f t="shared" si="8"/>
        <v>129.80458656330748</v>
      </c>
      <c r="J70" s="64"/>
    </row>
    <row r="71" spans="1:15" x14ac:dyDescent="0.25">
      <c r="A71" s="61">
        <v>3294</v>
      </c>
      <c r="B71" s="24" t="s">
        <v>64</v>
      </c>
      <c r="C71" s="24"/>
      <c r="D71" s="24"/>
      <c r="E71" s="24"/>
      <c r="F71" s="62">
        <v>1749.34</v>
      </c>
      <c r="G71" s="62"/>
      <c r="H71" s="63">
        <v>1789.2</v>
      </c>
      <c r="I71" s="100">
        <f t="shared" si="8"/>
        <v>102.27857363348463</v>
      </c>
      <c r="J71" s="64"/>
    </row>
    <row r="72" spans="1:15" x14ac:dyDescent="0.25">
      <c r="A72" s="43">
        <v>3295</v>
      </c>
      <c r="B72" s="20" t="s">
        <v>65</v>
      </c>
      <c r="C72" s="20"/>
      <c r="D72" s="20"/>
      <c r="E72" s="20"/>
      <c r="F72" s="21">
        <v>1536.55</v>
      </c>
      <c r="G72" s="21"/>
      <c r="H72" s="23">
        <v>127.44</v>
      </c>
      <c r="I72" s="100">
        <f t="shared" si="8"/>
        <v>8.2939051771826495</v>
      </c>
      <c r="J72" s="64"/>
    </row>
    <row r="73" spans="1:15" x14ac:dyDescent="0.25">
      <c r="A73" s="43">
        <v>3296</v>
      </c>
      <c r="B73" s="20" t="s">
        <v>66</v>
      </c>
      <c r="C73" s="20"/>
      <c r="D73" s="20"/>
      <c r="E73" s="20"/>
      <c r="F73" s="21">
        <v>4232.79</v>
      </c>
      <c r="G73" s="21"/>
      <c r="H73" s="23"/>
      <c r="I73" s="143" t="s">
        <v>101</v>
      </c>
      <c r="J73" s="64"/>
    </row>
    <row r="74" spans="1:15" x14ac:dyDescent="0.25">
      <c r="A74" s="61">
        <v>3299</v>
      </c>
      <c r="B74" s="24" t="s">
        <v>67</v>
      </c>
      <c r="C74" s="24"/>
      <c r="D74" s="24"/>
      <c r="E74" s="24"/>
      <c r="F74" s="62">
        <v>612.04999999999995</v>
      </c>
      <c r="G74" s="62"/>
      <c r="H74" s="63">
        <v>1015.5</v>
      </c>
      <c r="I74" s="100">
        <f t="shared" si="8"/>
        <v>165.9178171717997</v>
      </c>
      <c r="J74" s="64"/>
    </row>
    <row r="75" spans="1:15" x14ac:dyDescent="0.25">
      <c r="A75" s="72">
        <v>34</v>
      </c>
      <c r="B75" s="73" t="s">
        <v>68</v>
      </c>
      <c r="C75" s="73"/>
      <c r="D75" s="73"/>
      <c r="E75" s="73"/>
      <c r="F75" s="74">
        <f>F76</f>
        <v>2953.1400000000003</v>
      </c>
      <c r="G75" s="74">
        <f>N50</f>
        <v>1180</v>
      </c>
      <c r="H75" s="74">
        <f t="shared" ref="H75" si="13">H76</f>
        <v>1094.3399999999999</v>
      </c>
      <c r="I75" s="37">
        <f t="shared" si="8"/>
        <v>37.056827647859556</v>
      </c>
      <c r="J75" s="37">
        <f t="shared" si="12"/>
        <v>92.740677966101686</v>
      </c>
    </row>
    <row r="76" spans="1:15" x14ac:dyDescent="0.25">
      <c r="A76" s="60">
        <v>343</v>
      </c>
      <c r="B76" s="39" t="s">
        <v>69</v>
      </c>
      <c r="C76" s="39"/>
      <c r="D76" s="39"/>
      <c r="E76" s="39"/>
      <c r="F76" s="41">
        <f>SUM(F77:F78)</f>
        <v>2953.1400000000003</v>
      </c>
      <c r="G76" s="41"/>
      <c r="H76" s="41">
        <f t="shared" ref="H76" si="14">SUM(H77:H78)</f>
        <v>1094.3399999999999</v>
      </c>
      <c r="I76" s="100">
        <f t="shared" si="8"/>
        <v>37.056827647859556</v>
      </c>
      <c r="J76" s="41"/>
    </row>
    <row r="77" spans="1:15" x14ac:dyDescent="0.25">
      <c r="A77" s="43">
        <v>3431</v>
      </c>
      <c r="B77" s="20" t="s">
        <v>70</v>
      </c>
      <c r="C77" s="20"/>
      <c r="D77" s="20"/>
      <c r="E77" s="20"/>
      <c r="F77" s="21">
        <v>1091.8800000000001</v>
      </c>
      <c r="G77" s="21"/>
      <c r="H77" s="23">
        <v>1094.3399999999999</v>
      </c>
      <c r="I77" s="100">
        <f t="shared" si="8"/>
        <v>100.22529948345971</v>
      </c>
      <c r="J77" s="64"/>
    </row>
    <row r="78" spans="1:15" x14ac:dyDescent="0.25">
      <c r="A78" s="43">
        <v>3433</v>
      </c>
      <c r="B78" s="20" t="s">
        <v>71</v>
      </c>
      <c r="C78" s="20"/>
      <c r="D78" s="20"/>
      <c r="E78" s="20"/>
      <c r="F78" s="21">
        <v>1861.26</v>
      </c>
      <c r="G78" s="21"/>
      <c r="H78" s="23"/>
      <c r="I78" s="143" t="s">
        <v>101</v>
      </c>
      <c r="J78" s="64"/>
    </row>
    <row r="79" spans="1:15" x14ac:dyDescent="0.25">
      <c r="A79" s="55">
        <v>4</v>
      </c>
      <c r="B79" s="34" t="s">
        <v>8</v>
      </c>
      <c r="C79" s="34"/>
      <c r="D79" s="34"/>
      <c r="E79" s="34"/>
      <c r="F79" s="35">
        <f>F80</f>
        <v>34861.410000000003</v>
      </c>
      <c r="G79" s="35">
        <f t="shared" ref="G79:H79" si="15">G80</f>
        <v>55792.5</v>
      </c>
      <c r="H79" s="35">
        <f t="shared" si="15"/>
        <v>57070.47</v>
      </c>
      <c r="I79" s="139">
        <f t="shared" si="8"/>
        <v>163.70671754240576</v>
      </c>
      <c r="J79" s="144">
        <f t="shared" si="12"/>
        <v>102.29057669041539</v>
      </c>
    </row>
    <row r="80" spans="1:15" x14ac:dyDescent="0.25">
      <c r="A80" s="65">
        <v>42</v>
      </c>
      <c r="B80" s="286" t="s">
        <v>72</v>
      </c>
      <c r="C80" s="286"/>
      <c r="D80" s="286"/>
      <c r="E80" s="286"/>
      <c r="F80" s="37">
        <f>F81+F86</f>
        <v>34861.410000000003</v>
      </c>
      <c r="G80" s="37">
        <f>O50</f>
        <v>55792.5</v>
      </c>
      <c r="H80" s="37">
        <f t="shared" ref="H80" si="16">H81+H86</f>
        <v>57070.47</v>
      </c>
      <c r="I80" s="141">
        <f t="shared" si="8"/>
        <v>163.70671754240576</v>
      </c>
      <c r="J80" s="37">
        <f t="shared" si="12"/>
        <v>102.29057669041539</v>
      </c>
      <c r="L80" s="1"/>
      <c r="M80" s="1"/>
      <c r="N80" s="1"/>
    </row>
    <row r="81" spans="1:14" x14ac:dyDescent="0.25">
      <c r="A81" s="66">
        <v>422</v>
      </c>
      <c r="B81" s="67" t="s">
        <v>73</v>
      </c>
      <c r="C81" s="67"/>
      <c r="D81" s="67"/>
      <c r="E81" s="67"/>
      <c r="F81" s="68">
        <f>SUM(F82:F85)</f>
        <v>34861.410000000003</v>
      </c>
      <c r="G81" s="68">
        <f t="shared" ref="G81:H81" si="17">SUM(G82:G85)</f>
        <v>0</v>
      </c>
      <c r="H81" s="68">
        <f t="shared" si="17"/>
        <v>57070.47</v>
      </c>
      <c r="I81" s="100">
        <f t="shared" si="8"/>
        <v>163.70671754240576</v>
      </c>
      <c r="J81" s="149"/>
      <c r="L81" s="1"/>
      <c r="M81" s="1"/>
      <c r="N81" s="1"/>
    </row>
    <row r="82" spans="1:14" x14ac:dyDescent="0.25">
      <c r="A82" s="43">
        <v>4221</v>
      </c>
      <c r="B82" s="20" t="s">
        <v>74</v>
      </c>
      <c r="C82" s="20"/>
      <c r="D82" s="20"/>
      <c r="E82" s="20"/>
      <c r="F82" s="21">
        <v>5645.23</v>
      </c>
      <c r="G82" s="21"/>
      <c r="H82" s="23">
        <v>13229.55</v>
      </c>
      <c r="I82" s="100">
        <f t="shared" si="8"/>
        <v>234.34917620716962</v>
      </c>
      <c r="J82" s="149"/>
      <c r="L82" s="1"/>
      <c r="M82" s="1"/>
      <c r="N82" s="1"/>
    </row>
    <row r="83" spans="1:14" x14ac:dyDescent="0.25">
      <c r="A83" s="43">
        <v>4222</v>
      </c>
      <c r="B83" s="213" t="s">
        <v>75</v>
      </c>
      <c r="C83" s="215"/>
      <c r="D83" s="215"/>
      <c r="E83" s="214"/>
      <c r="F83" s="21"/>
      <c r="G83" s="21"/>
      <c r="H83" s="23"/>
      <c r="I83" s="143" t="s">
        <v>101</v>
      </c>
      <c r="J83" s="149"/>
      <c r="L83" s="1"/>
      <c r="M83" s="1"/>
      <c r="N83" s="1"/>
    </row>
    <row r="84" spans="1:14" x14ac:dyDescent="0.25">
      <c r="A84" s="61">
        <v>4223</v>
      </c>
      <c r="B84" s="24" t="s">
        <v>76</v>
      </c>
      <c r="C84" s="24"/>
      <c r="D84" s="24"/>
      <c r="E84" s="24"/>
      <c r="F84" s="62">
        <v>5618.84</v>
      </c>
      <c r="G84" s="62"/>
      <c r="H84" s="63">
        <v>340.92</v>
      </c>
      <c r="I84" s="186" t="s">
        <v>101</v>
      </c>
      <c r="J84" s="149"/>
      <c r="L84" s="1"/>
      <c r="M84" s="1"/>
      <c r="N84" s="1"/>
    </row>
    <row r="85" spans="1:14" x14ac:dyDescent="0.25">
      <c r="A85" s="43">
        <v>4224</v>
      </c>
      <c r="B85" s="20" t="s">
        <v>77</v>
      </c>
      <c r="C85" s="20"/>
      <c r="D85" s="20"/>
      <c r="E85" s="20"/>
      <c r="F85" s="21">
        <v>23597.34</v>
      </c>
      <c r="G85" s="21"/>
      <c r="H85" s="23">
        <v>43500</v>
      </c>
      <c r="I85" s="100">
        <f t="shared" si="8"/>
        <v>184.34281152028151</v>
      </c>
      <c r="J85" s="149"/>
      <c r="L85" s="1"/>
      <c r="M85" s="1"/>
      <c r="N85" s="1"/>
    </row>
    <row r="86" spans="1:14" x14ac:dyDescent="0.25">
      <c r="A86" s="66">
        <v>426</v>
      </c>
      <c r="B86" s="67" t="s">
        <v>78</v>
      </c>
      <c r="C86" s="67"/>
      <c r="D86" s="67"/>
      <c r="E86" s="67"/>
      <c r="F86" s="68">
        <f>F87</f>
        <v>0</v>
      </c>
      <c r="G86" s="68">
        <f>G87</f>
        <v>0</v>
      </c>
      <c r="H86" s="68">
        <f>H87</f>
        <v>0</v>
      </c>
      <c r="I86" s="143" t="s">
        <v>101</v>
      </c>
      <c r="J86" s="149"/>
      <c r="L86" s="1"/>
      <c r="M86" s="1"/>
      <c r="N86" s="1"/>
    </row>
    <row r="87" spans="1:14" x14ac:dyDescent="0.25">
      <c r="A87" s="43">
        <v>4262</v>
      </c>
      <c r="B87" s="42" t="s">
        <v>79</v>
      </c>
      <c r="C87" s="20"/>
      <c r="D87" s="20"/>
      <c r="E87" s="20"/>
      <c r="F87" s="21"/>
      <c r="G87" s="21"/>
      <c r="H87" s="76"/>
      <c r="I87" s="21"/>
      <c r="J87" s="149"/>
    </row>
  </sheetData>
  <mergeCells count="24">
    <mergeCell ref="B63:E63"/>
    <mergeCell ref="B65:E65"/>
    <mergeCell ref="B68:E68"/>
    <mergeCell ref="B80:E80"/>
    <mergeCell ref="B83:E83"/>
    <mergeCell ref="B61:E61"/>
    <mergeCell ref="B26:E26"/>
    <mergeCell ref="B27:E27"/>
    <mergeCell ref="B30:E30"/>
    <mergeCell ref="B31:E31"/>
    <mergeCell ref="B32:E32"/>
    <mergeCell ref="A35:E35"/>
    <mergeCell ref="A36:E36"/>
    <mergeCell ref="B46:E46"/>
    <mergeCell ref="B56:E56"/>
    <mergeCell ref="B25:E25"/>
    <mergeCell ref="A3:E3"/>
    <mergeCell ref="A4:E4"/>
    <mergeCell ref="B7:E7"/>
    <mergeCell ref="B10:E10"/>
    <mergeCell ref="B11:E11"/>
    <mergeCell ref="B13:E13"/>
    <mergeCell ref="B17:E17"/>
    <mergeCell ref="B24:E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CA95F-1287-4845-B795-3B6C960C16E5}">
  <dimension ref="A1:W59"/>
  <sheetViews>
    <sheetView workbookViewId="0">
      <selection activeCell="N19" sqref="N19"/>
    </sheetView>
  </sheetViews>
  <sheetFormatPr defaultRowHeight="15" x14ac:dyDescent="0.25"/>
  <cols>
    <col min="1" max="1" width="4" customWidth="1"/>
    <col min="5" max="5" width="7.7109375" customWidth="1"/>
    <col min="6" max="6" width="10.7109375" customWidth="1"/>
    <col min="7" max="7" width="11.42578125" customWidth="1"/>
    <col min="8" max="8" width="11.28515625" customWidth="1"/>
    <col min="9" max="9" width="7.5703125" customWidth="1"/>
    <col min="10" max="10" width="6.7109375" customWidth="1"/>
    <col min="12" max="12" width="11.85546875" bestFit="1" customWidth="1"/>
    <col min="13" max="13" width="11.7109375" bestFit="1" customWidth="1"/>
    <col min="15" max="15" width="12.85546875" customWidth="1"/>
    <col min="16" max="16" width="12" customWidth="1"/>
    <col min="22" max="22" width="11.7109375" style="1" bestFit="1" customWidth="1"/>
    <col min="23" max="23" width="10.140625" style="1" bestFit="1" customWidth="1"/>
  </cols>
  <sheetData>
    <row r="1" spans="1:16" x14ac:dyDescent="0.25">
      <c r="C1" s="301" t="s">
        <v>80</v>
      </c>
      <c r="D1" s="301"/>
      <c r="E1" s="301"/>
      <c r="F1" s="301"/>
      <c r="G1" s="301"/>
      <c r="H1" s="301"/>
      <c r="I1" s="1"/>
      <c r="J1" s="1"/>
    </row>
    <row r="2" spans="1:16" x14ac:dyDescent="0.25">
      <c r="C2" s="25"/>
      <c r="D2" s="25"/>
      <c r="E2" s="25"/>
      <c r="F2" s="25"/>
      <c r="G2" s="25"/>
      <c r="H2" s="25"/>
      <c r="I2" s="1"/>
      <c r="J2" s="1"/>
    </row>
    <row r="3" spans="1:16" ht="32.25" customHeight="1" x14ac:dyDescent="0.25">
      <c r="A3" s="42"/>
      <c r="B3" s="277" t="s">
        <v>172</v>
      </c>
      <c r="C3" s="278"/>
      <c r="D3" s="278"/>
      <c r="E3" s="279"/>
      <c r="F3" s="201" t="s">
        <v>200</v>
      </c>
      <c r="G3" s="200" t="s">
        <v>185</v>
      </c>
      <c r="H3" s="200" t="s">
        <v>203</v>
      </c>
      <c r="I3" s="6" t="s">
        <v>183</v>
      </c>
      <c r="J3" s="77" t="s">
        <v>184</v>
      </c>
      <c r="L3" s="1"/>
      <c r="M3" s="1"/>
      <c r="N3" s="1"/>
    </row>
    <row r="4" spans="1:16" ht="19.5" customHeight="1" x14ac:dyDescent="0.25">
      <c r="A4" s="277">
        <v>1</v>
      </c>
      <c r="B4" s="278"/>
      <c r="C4" s="278"/>
      <c r="D4" s="278"/>
      <c r="E4" s="279"/>
      <c r="F4" s="7">
        <v>2</v>
      </c>
      <c r="G4" s="7">
        <v>3</v>
      </c>
      <c r="H4" s="181">
        <v>4</v>
      </c>
      <c r="I4" s="6" t="s">
        <v>4</v>
      </c>
      <c r="J4" s="6" t="s">
        <v>5</v>
      </c>
      <c r="L4" s="204"/>
      <c r="M4" s="204" t="s">
        <v>204</v>
      </c>
      <c r="N4" s="204"/>
      <c r="O4" s="203" t="s">
        <v>205</v>
      </c>
      <c r="P4" s="203"/>
    </row>
    <row r="5" spans="1:16" x14ac:dyDescent="0.25">
      <c r="A5" s="78" t="s">
        <v>81</v>
      </c>
      <c r="B5" s="302" t="s">
        <v>175</v>
      </c>
      <c r="C5" s="303"/>
      <c r="D5" s="303"/>
      <c r="E5" s="303"/>
      <c r="F5" s="79">
        <f>SUM(F6+F8+F10+F13)</f>
        <v>2328014.46</v>
      </c>
      <c r="G5" s="79">
        <f>SUM(G6+G8+G10+G13)</f>
        <v>2522158</v>
      </c>
      <c r="H5" s="79">
        <f>SUM(H6+H8+H10+H13)</f>
        <v>2483576.0499999998</v>
      </c>
      <c r="I5" s="160">
        <f>H5/F5*100</f>
        <v>106.68215737800872</v>
      </c>
      <c r="J5" s="157">
        <f>H5/G5*100</f>
        <v>98.470280212421258</v>
      </c>
      <c r="L5" s="204"/>
      <c r="M5" s="204"/>
      <c r="N5" s="204"/>
      <c r="O5" s="203"/>
      <c r="P5" s="203"/>
    </row>
    <row r="6" spans="1:16" x14ac:dyDescent="0.25">
      <c r="A6" s="145" t="s">
        <v>82</v>
      </c>
      <c r="B6" s="298" t="s">
        <v>83</v>
      </c>
      <c r="C6" s="299"/>
      <c r="D6" s="299"/>
      <c r="E6" s="300"/>
      <c r="F6" s="146">
        <f t="shared" ref="F6:H6" si="0">F7</f>
        <v>67997.53</v>
      </c>
      <c r="G6" s="146">
        <f t="shared" si="0"/>
        <v>82640</v>
      </c>
      <c r="H6" s="146">
        <f t="shared" si="0"/>
        <v>81791.42</v>
      </c>
      <c r="I6" s="146"/>
      <c r="J6" s="158">
        <f>H6/G6*100</f>
        <v>98.973160696999031</v>
      </c>
      <c r="L6" s="204" t="s">
        <v>195</v>
      </c>
      <c r="M6" s="204" t="s">
        <v>196</v>
      </c>
      <c r="N6" s="204"/>
      <c r="O6" s="204" t="s">
        <v>195</v>
      </c>
      <c r="P6" s="204" t="s">
        <v>196</v>
      </c>
    </row>
    <row r="7" spans="1:16" x14ac:dyDescent="0.25">
      <c r="A7" s="147" t="s">
        <v>84</v>
      </c>
      <c r="B7" s="238" t="s">
        <v>83</v>
      </c>
      <c r="C7" s="243"/>
      <c r="D7" s="243"/>
      <c r="E7" s="239"/>
      <c r="F7" s="41">
        <v>67997.53</v>
      </c>
      <c r="G7" s="41">
        <v>82640</v>
      </c>
      <c r="H7" s="41">
        <v>81791.42</v>
      </c>
      <c r="I7" s="41"/>
      <c r="J7" s="159">
        <f t="shared" ref="J7:J15" si="1">H7/G7*100</f>
        <v>98.973160696999031</v>
      </c>
      <c r="L7" s="204">
        <v>35931</v>
      </c>
      <c r="M7" s="204">
        <v>71000</v>
      </c>
      <c r="N7" s="204"/>
      <c r="O7" s="204">
        <v>35426.58</v>
      </c>
      <c r="P7" s="204">
        <v>71000</v>
      </c>
    </row>
    <row r="8" spans="1:16" x14ac:dyDescent="0.25">
      <c r="A8" s="148" t="s">
        <v>85</v>
      </c>
      <c r="B8" s="298" t="s">
        <v>86</v>
      </c>
      <c r="C8" s="299"/>
      <c r="D8" s="299"/>
      <c r="E8" s="300"/>
      <c r="F8" s="146">
        <f>F9</f>
        <v>2.21</v>
      </c>
      <c r="G8" s="146">
        <f>G9</f>
        <v>10</v>
      </c>
      <c r="H8" s="146">
        <f>H9</f>
        <v>4.21</v>
      </c>
      <c r="I8" s="149">
        <f>H8/F8*100</f>
        <v>190.49773755656111</v>
      </c>
      <c r="J8" s="158">
        <f t="shared" si="1"/>
        <v>42.1</v>
      </c>
      <c r="L8" s="204">
        <v>36709</v>
      </c>
      <c r="M8" s="204">
        <v>2224000</v>
      </c>
      <c r="N8" s="204"/>
      <c r="O8" s="204">
        <v>36427.339999999997</v>
      </c>
      <c r="P8" s="204">
        <v>2224000</v>
      </c>
    </row>
    <row r="9" spans="1:16" x14ac:dyDescent="0.25">
      <c r="A9" s="150" t="s">
        <v>87</v>
      </c>
      <c r="B9" s="238" t="s">
        <v>88</v>
      </c>
      <c r="C9" s="243"/>
      <c r="D9" s="243"/>
      <c r="E9" s="239"/>
      <c r="F9" s="21">
        <v>2.21</v>
      </c>
      <c r="G9" s="41">
        <v>10</v>
      </c>
      <c r="H9" s="41">
        <v>4.21</v>
      </c>
      <c r="I9" s="21">
        <f t="shared" ref="I9:I11" si="2">H9/F9*100</f>
        <v>190.49773755656111</v>
      </c>
      <c r="J9" s="82">
        <f t="shared" si="1"/>
        <v>42.1</v>
      </c>
      <c r="L9" s="204">
        <v>10000</v>
      </c>
      <c r="M9" s="204"/>
      <c r="N9" s="204"/>
      <c r="O9" s="204">
        <v>9937.5</v>
      </c>
      <c r="P9" s="204"/>
    </row>
    <row r="10" spans="1:16" x14ac:dyDescent="0.25">
      <c r="A10" s="148" t="s">
        <v>89</v>
      </c>
      <c r="B10" s="298" t="s">
        <v>90</v>
      </c>
      <c r="C10" s="299"/>
      <c r="D10" s="299"/>
      <c r="E10" s="300"/>
      <c r="F10" s="149">
        <f>F12+F11</f>
        <v>2109604.3199999998</v>
      </c>
      <c r="G10" s="149">
        <f>SUM(G11:G12)</f>
        <v>2329508</v>
      </c>
      <c r="H10" s="149">
        <f>H11+H12</f>
        <v>2291780.42</v>
      </c>
      <c r="I10" s="149">
        <f t="shared" si="2"/>
        <v>108.63555778080698</v>
      </c>
      <c r="J10" s="158">
        <f t="shared" si="1"/>
        <v>98.380448575407328</v>
      </c>
      <c r="L10" s="204">
        <f>SUM(L7:L9)</f>
        <v>82640</v>
      </c>
      <c r="M10" s="204">
        <f>SUM(M7:M9)</f>
        <v>2295000</v>
      </c>
      <c r="N10" s="204"/>
      <c r="O10" s="204">
        <f>SUM(O7:O9)</f>
        <v>81791.42</v>
      </c>
      <c r="P10" s="204">
        <f>SUM(P7:P9)</f>
        <v>2295000</v>
      </c>
    </row>
    <row r="11" spans="1:16" x14ac:dyDescent="0.25">
      <c r="A11" s="151" t="s">
        <v>91</v>
      </c>
      <c r="B11" s="238" t="s">
        <v>92</v>
      </c>
      <c r="C11" s="243"/>
      <c r="D11" s="243"/>
      <c r="E11" s="239"/>
      <c r="F11" s="118">
        <v>34496.83</v>
      </c>
      <c r="G11" s="118">
        <v>34508</v>
      </c>
      <c r="H11" s="118">
        <v>34481.25</v>
      </c>
      <c r="I11" s="21">
        <f t="shared" si="2"/>
        <v>99.954836429898037</v>
      </c>
      <c r="J11" s="82">
        <f t="shared" si="1"/>
        <v>99.922481743363861</v>
      </c>
      <c r="L11" s="204"/>
      <c r="M11" s="204"/>
      <c r="N11" s="204"/>
      <c r="O11" s="203"/>
      <c r="P11" s="203"/>
    </row>
    <row r="12" spans="1:16" x14ac:dyDescent="0.25">
      <c r="A12" s="150" t="s">
        <v>93</v>
      </c>
      <c r="B12" s="238" t="s">
        <v>94</v>
      </c>
      <c r="C12" s="243"/>
      <c r="D12" s="243"/>
      <c r="E12" s="239"/>
      <c r="F12" s="21">
        <v>2075107.49</v>
      </c>
      <c r="G12" s="21">
        <v>2295000</v>
      </c>
      <c r="H12" s="21">
        <v>2257299.17</v>
      </c>
      <c r="I12" s="21">
        <f>H12/F12*100</f>
        <v>108.77986710943826</v>
      </c>
      <c r="J12" s="82">
        <f t="shared" si="1"/>
        <v>98.357262309368181</v>
      </c>
      <c r="L12" s="204"/>
      <c r="M12" s="204"/>
      <c r="N12" s="204"/>
      <c r="O12" s="203"/>
      <c r="P12" s="203"/>
    </row>
    <row r="13" spans="1:16" x14ac:dyDescent="0.25">
      <c r="A13" s="148" t="s">
        <v>95</v>
      </c>
      <c r="B13" s="298" t="s">
        <v>96</v>
      </c>
      <c r="C13" s="299"/>
      <c r="D13" s="299"/>
      <c r="E13" s="300"/>
      <c r="F13" s="149">
        <f>SUM(F14+F15)</f>
        <v>150410.4</v>
      </c>
      <c r="G13" s="149">
        <f>SUM(G14:G15)</f>
        <v>110000</v>
      </c>
      <c r="H13" s="149">
        <f>SUM(H14+H15)</f>
        <v>110000</v>
      </c>
      <c r="I13" s="149">
        <f>H13/F13*100</f>
        <v>73.13324078654135</v>
      </c>
      <c r="J13" s="158">
        <f t="shared" si="1"/>
        <v>100</v>
      </c>
      <c r="L13" s="204">
        <v>110000</v>
      </c>
      <c r="M13" s="204"/>
      <c r="N13" s="203"/>
      <c r="O13" s="203"/>
      <c r="P13" s="203"/>
    </row>
    <row r="14" spans="1:16" x14ac:dyDescent="0.25">
      <c r="A14" s="150" t="s">
        <v>97</v>
      </c>
      <c r="B14" s="238" t="s">
        <v>98</v>
      </c>
      <c r="C14" s="243"/>
      <c r="D14" s="243"/>
      <c r="E14" s="239"/>
      <c r="F14" s="21">
        <v>99061.56</v>
      </c>
      <c r="G14" s="21">
        <v>110000</v>
      </c>
      <c r="H14" s="21">
        <v>110000</v>
      </c>
      <c r="I14" s="21">
        <f>H14/F14*100</f>
        <v>111.04206313730573</v>
      </c>
      <c r="J14" s="82">
        <f t="shared" si="1"/>
        <v>100</v>
      </c>
      <c r="L14" s="204"/>
      <c r="M14" s="204"/>
      <c r="N14" s="203"/>
      <c r="O14" s="203"/>
      <c r="P14" s="203"/>
    </row>
    <row r="15" spans="1:16" x14ac:dyDescent="0.25">
      <c r="A15" s="150" t="s">
        <v>99</v>
      </c>
      <c r="B15" s="238" t="s">
        <v>100</v>
      </c>
      <c r="C15" s="243"/>
      <c r="D15" s="243"/>
      <c r="E15" s="239"/>
      <c r="F15" s="21">
        <v>51348.84</v>
      </c>
      <c r="G15" s="21"/>
      <c r="H15" s="21"/>
      <c r="I15" s="82" t="s">
        <v>101</v>
      </c>
      <c r="J15" s="82" t="e">
        <f t="shared" si="1"/>
        <v>#DIV/0!</v>
      </c>
      <c r="L15" s="204">
        <f>SUM(L13:L14)</f>
        <v>110000</v>
      </c>
      <c r="M15" s="204"/>
      <c r="N15" s="203"/>
      <c r="O15" s="203"/>
      <c r="P15" s="203"/>
    </row>
    <row r="16" spans="1:16" x14ac:dyDescent="0.25">
      <c r="B16" s="67"/>
      <c r="C16" s="67"/>
      <c r="D16" s="67"/>
      <c r="E16" s="67"/>
      <c r="G16" s="63"/>
      <c r="H16" s="1"/>
      <c r="I16" s="1"/>
      <c r="J16" s="179"/>
      <c r="L16" s="203"/>
      <c r="M16" s="203"/>
      <c r="N16" s="203"/>
      <c r="O16" s="203"/>
      <c r="P16" s="203"/>
    </row>
    <row r="17" spans="1:16" x14ac:dyDescent="0.25">
      <c r="A17" s="294"/>
      <c r="B17" s="294"/>
      <c r="C17" s="294"/>
      <c r="D17" s="294"/>
      <c r="E17" s="294"/>
      <c r="F17" s="63"/>
      <c r="G17" s="63"/>
      <c r="H17" s="63"/>
      <c r="I17" s="63"/>
      <c r="J17" s="179"/>
      <c r="L17" s="203"/>
      <c r="M17" s="203"/>
      <c r="N17" s="203"/>
      <c r="O17" s="203"/>
      <c r="P17" s="203"/>
    </row>
    <row r="18" spans="1:16" ht="33.75" customHeight="1" x14ac:dyDescent="0.25">
      <c r="A18" s="42"/>
      <c r="B18" s="277" t="s">
        <v>172</v>
      </c>
      <c r="C18" s="278"/>
      <c r="D18" s="278"/>
      <c r="E18" s="279"/>
      <c r="F18" s="201" t="s">
        <v>200</v>
      </c>
      <c r="G18" s="200" t="s">
        <v>185</v>
      </c>
      <c r="H18" s="202" t="s">
        <v>208</v>
      </c>
      <c r="I18" s="6" t="s">
        <v>183</v>
      </c>
      <c r="J18" s="77" t="s">
        <v>184</v>
      </c>
      <c r="L18" s="203"/>
      <c r="M18" s="203"/>
      <c r="N18" s="203"/>
      <c r="O18" s="203"/>
      <c r="P18" s="203"/>
    </row>
    <row r="19" spans="1:16" x14ac:dyDescent="0.25">
      <c r="A19" s="180" t="s">
        <v>81</v>
      </c>
      <c r="B19" s="295" t="s">
        <v>176</v>
      </c>
      <c r="C19" s="296"/>
      <c r="D19" s="296"/>
      <c r="E19" s="297"/>
      <c r="F19" s="79">
        <f>F21+F23+F25+F28+F31</f>
        <v>2214481.0900000003</v>
      </c>
      <c r="G19" s="79">
        <f>G21+G23+G25+G28+G31</f>
        <v>2798743.54</v>
      </c>
      <c r="H19" s="79">
        <f>H21+H23+H25+H28+H31</f>
        <v>2414909.8199999998</v>
      </c>
      <c r="I19" s="79">
        <f>H19/F19*100</f>
        <v>109.05082147258251</v>
      </c>
      <c r="J19" s="86">
        <f>H19/G19*100</f>
        <v>86.28549867059273</v>
      </c>
      <c r="L19" s="203"/>
      <c r="M19" s="203"/>
      <c r="N19" s="203"/>
      <c r="O19" s="203"/>
      <c r="P19" s="203"/>
    </row>
    <row r="20" spans="1:16" ht="19.5" customHeight="1" x14ac:dyDescent="0.25">
      <c r="A20" s="277">
        <v>1</v>
      </c>
      <c r="B20" s="278"/>
      <c r="C20" s="278"/>
      <c r="D20" s="278"/>
      <c r="E20" s="279"/>
      <c r="F20" s="7">
        <v>2</v>
      </c>
      <c r="G20" s="7">
        <v>3</v>
      </c>
      <c r="H20" s="8">
        <v>4</v>
      </c>
      <c r="I20" s="6" t="s">
        <v>4</v>
      </c>
      <c r="J20" s="6" t="s">
        <v>5</v>
      </c>
      <c r="L20" s="203"/>
      <c r="M20" s="203"/>
      <c r="N20" s="203" t="s">
        <v>206</v>
      </c>
      <c r="O20" s="203" t="s">
        <v>195</v>
      </c>
      <c r="P20" s="203" t="s">
        <v>207</v>
      </c>
    </row>
    <row r="21" spans="1:16" x14ac:dyDescent="0.25">
      <c r="A21" s="152" t="s">
        <v>102</v>
      </c>
      <c r="B21" s="298" t="s">
        <v>83</v>
      </c>
      <c r="C21" s="299"/>
      <c r="D21" s="299"/>
      <c r="E21" s="300"/>
      <c r="F21" s="149">
        <f t="shared" ref="F21:H21" si="3">F22</f>
        <v>73611.12</v>
      </c>
      <c r="G21" s="149">
        <f t="shared" si="3"/>
        <v>82640</v>
      </c>
      <c r="H21" s="149">
        <f t="shared" si="3"/>
        <v>82152.11</v>
      </c>
      <c r="I21" s="149">
        <f t="shared" ref="I21:I30" si="4">H21/F21*100</f>
        <v>111.60285293852343</v>
      </c>
      <c r="J21" s="149">
        <f>H21/G21*100</f>
        <v>99.409620038722167</v>
      </c>
      <c r="L21" s="204">
        <v>4000</v>
      </c>
      <c r="M21" s="204"/>
      <c r="N21" s="203">
        <v>32792.5</v>
      </c>
      <c r="O21" s="203">
        <v>35612.46</v>
      </c>
      <c r="P21" s="204">
        <v>3835.38</v>
      </c>
    </row>
    <row r="22" spans="1:16" x14ac:dyDescent="0.25">
      <c r="A22" s="60" t="s">
        <v>103</v>
      </c>
      <c r="B22" s="238" t="s">
        <v>83</v>
      </c>
      <c r="C22" s="243"/>
      <c r="D22" s="243"/>
      <c r="E22" s="239"/>
      <c r="F22" s="41">
        <v>73611.12</v>
      </c>
      <c r="G22" s="41">
        <v>82640</v>
      </c>
      <c r="H22" s="41">
        <v>82152.11</v>
      </c>
      <c r="I22" s="41">
        <f t="shared" si="4"/>
        <v>111.60285293852343</v>
      </c>
      <c r="J22" s="41">
        <f t="shared" ref="J22:J30" si="5">H22/G22*100</f>
        <v>99.409620038722167</v>
      </c>
      <c r="L22" s="204">
        <v>2270000</v>
      </c>
      <c r="M22" s="204"/>
      <c r="N22" s="203">
        <v>1688.75</v>
      </c>
      <c r="O22" s="203">
        <v>36602.15</v>
      </c>
      <c r="P22" s="204">
        <v>2118319.96</v>
      </c>
    </row>
    <row r="23" spans="1:16" x14ac:dyDescent="0.25">
      <c r="A23" s="148" t="s">
        <v>85</v>
      </c>
      <c r="B23" s="298" t="s">
        <v>86</v>
      </c>
      <c r="C23" s="299"/>
      <c r="D23" s="299"/>
      <c r="E23" s="300"/>
      <c r="F23" s="149">
        <f t="shared" ref="F23:G23" si="6">F24</f>
        <v>2.21</v>
      </c>
      <c r="G23" s="149">
        <f t="shared" si="6"/>
        <v>10</v>
      </c>
      <c r="H23" s="149">
        <f>H24</f>
        <v>4.21</v>
      </c>
      <c r="I23" s="149">
        <f t="shared" si="4"/>
        <v>190.49773755656111</v>
      </c>
      <c r="J23" s="149">
        <f t="shared" si="5"/>
        <v>42.1</v>
      </c>
      <c r="L23" s="204">
        <v>224809.1</v>
      </c>
      <c r="M23" s="204"/>
      <c r="N23" s="203"/>
      <c r="O23" s="203">
        <v>9937.5</v>
      </c>
      <c r="P23" s="204"/>
    </row>
    <row r="24" spans="1:16" x14ac:dyDescent="0.25">
      <c r="A24" s="150" t="s">
        <v>104</v>
      </c>
      <c r="B24" s="238" t="s">
        <v>88</v>
      </c>
      <c r="C24" s="243"/>
      <c r="D24" s="243"/>
      <c r="E24" s="239"/>
      <c r="F24" s="41">
        <v>2.21</v>
      </c>
      <c r="G24" s="41">
        <v>10</v>
      </c>
      <c r="H24" s="41">
        <v>4.21</v>
      </c>
      <c r="I24" s="41">
        <f t="shared" si="4"/>
        <v>190.49773755656111</v>
      </c>
      <c r="J24" s="41">
        <f t="shared" si="5"/>
        <v>42.1</v>
      </c>
      <c r="L24" s="204">
        <v>21000</v>
      </c>
      <c r="M24" s="204"/>
      <c r="N24" s="203"/>
      <c r="O24" s="203"/>
      <c r="P24" s="204">
        <v>14340.47</v>
      </c>
    </row>
    <row r="25" spans="1:16" x14ac:dyDescent="0.25">
      <c r="A25" s="153">
        <v>4</v>
      </c>
      <c r="B25" s="298" t="s">
        <v>90</v>
      </c>
      <c r="C25" s="299"/>
      <c r="D25" s="299"/>
      <c r="E25" s="300"/>
      <c r="F25" s="149">
        <f>SUM(F26+F27)</f>
        <v>2003249.4100000001</v>
      </c>
      <c r="G25" s="149">
        <f>SUM(G26+G27)</f>
        <v>2554317.1</v>
      </c>
      <c r="H25" s="149">
        <f>SUM(H26+H27)</f>
        <v>2170977.06</v>
      </c>
      <c r="I25" s="149">
        <f t="shared" si="4"/>
        <v>108.37277920376374</v>
      </c>
      <c r="J25" s="149">
        <f t="shared" si="5"/>
        <v>84.992464717869211</v>
      </c>
      <c r="L25" s="204">
        <f>SUM(L21:L24)</f>
        <v>2519809.1</v>
      </c>
      <c r="M25" s="204">
        <f t="shared" ref="M25:N25" si="7">SUM(M21:M24)</f>
        <v>0</v>
      </c>
      <c r="N25" s="204">
        <f t="shared" si="7"/>
        <v>34481.25</v>
      </c>
      <c r="O25" s="204">
        <f>SUM(O21:O24)</f>
        <v>82152.11</v>
      </c>
      <c r="P25" s="204">
        <f>SUM(P21:P24)</f>
        <v>2136495.81</v>
      </c>
    </row>
    <row r="26" spans="1:16" x14ac:dyDescent="0.25">
      <c r="A26" s="154" t="s">
        <v>105</v>
      </c>
      <c r="B26" s="238" t="s">
        <v>92</v>
      </c>
      <c r="C26" s="243"/>
      <c r="D26" s="243"/>
      <c r="E26" s="239"/>
      <c r="F26" s="41">
        <v>34496.83</v>
      </c>
      <c r="G26" s="41">
        <v>34508</v>
      </c>
      <c r="H26" s="41">
        <v>34481.25</v>
      </c>
      <c r="I26" s="41">
        <f t="shared" si="4"/>
        <v>99.954836429898037</v>
      </c>
      <c r="J26" s="41">
        <f t="shared" si="5"/>
        <v>99.922481743363861</v>
      </c>
      <c r="L26" s="204"/>
      <c r="M26" s="204"/>
      <c r="N26" s="203"/>
      <c r="O26" s="203"/>
      <c r="P26" s="203"/>
    </row>
    <row r="27" spans="1:16" x14ac:dyDescent="0.25">
      <c r="A27" s="154" t="s">
        <v>93</v>
      </c>
      <c r="B27" s="312" t="s">
        <v>94</v>
      </c>
      <c r="C27" s="313"/>
      <c r="D27" s="313"/>
      <c r="E27" s="314"/>
      <c r="F27" s="41">
        <v>1968752.58</v>
      </c>
      <c r="G27" s="41">
        <v>2519809.1</v>
      </c>
      <c r="H27" s="41">
        <v>2136495.81</v>
      </c>
      <c r="I27" s="41">
        <f t="shared" si="4"/>
        <v>108.52027988199512</v>
      </c>
      <c r="J27" s="41">
        <f t="shared" si="5"/>
        <v>84.788002789576396</v>
      </c>
      <c r="L27" s="204"/>
      <c r="M27" s="204"/>
      <c r="N27" s="203"/>
      <c r="O27" s="203"/>
      <c r="P27" s="203"/>
    </row>
    <row r="28" spans="1:16" x14ac:dyDescent="0.25">
      <c r="A28" s="148" t="s">
        <v>95</v>
      </c>
      <c r="B28" s="298" t="s">
        <v>96</v>
      </c>
      <c r="C28" s="299"/>
      <c r="D28" s="299"/>
      <c r="E28" s="300"/>
      <c r="F28" s="149">
        <f>SUM(F29+F30)</f>
        <v>137618.35</v>
      </c>
      <c r="G28" s="149">
        <f>SUM(G29+G30)</f>
        <v>161776.44</v>
      </c>
      <c r="H28" s="149">
        <f>SUM(H29+H30)</f>
        <v>161776.44</v>
      </c>
      <c r="I28" s="149">
        <f t="shared" si="4"/>
        <v>117.55441044017749</v>
      </c>
      <c r="J28" s="149">
        <f t="shared" si="5"/>
        <v>100</v>
      </c>
      <c r="L28" s="203"/>
      <c r="M28" s="203"/>
      <c r="N28" s="203"/>
      <c r="O28" s="203"/>
      <c r="P28" s="203"/>
    </row>
    <row r="29" spans="1:16" x14ac:dyDescent="0.25">
      <c r="A29" s="150" t="s">
        <v>97</v>
      </c>
      <c r="B29" s="38" t="s">
        <v>98</v>
      </c>
      <c r="C29" s="39"/>
      <c r="D29" s="39"/>
      <c r="E29" s="49"/>
      <c r="F29" s="41">
        <v>97142.74</v>
      </c>
      <c r="G29" s="41">
        <v>117766.46</v>
      </c>
      <c r="H29" s="41">
        <v>117766.46</v>
      </c>
      <c r="I29" s="41">
        <f t="shared" si="4"/>
        <v>121.23032560127498</v>
      </c>
      <c r="J29" s="41">
        <f t="shared" si="5"/>
        <v>100</v>
      </c>
      <c r="L29" s="203">
        <v>44009.98</v>
      </c>
      <c r="M29" s="203"/>
      <c r="N29" s="203"/>
      <c r="O29" s="203"/>
      <c r="P29" s="203"/>
    </row>
    <row r="30" spans="1:16" x14ac:dyDescent="0.25">
      <c r="A30" s="150" t="s">
        <v>99</v>
      </c>
      <c r="B30" s="238" t="s">
        <v>106</v>
      </c>
      <c r="C30" s="243"/>
      <c r="D30" s="243"/>
      <c r="E30" s="239"/>
      <c r="F30" s="41">
        <v>40475.61</v>
      </c>
      <c r="G30" s="41">
        <v>44009.98</v>
      </c>
      <c r="H30" s="41">
        <v>44009.98</v>
      </c>
      <c r="I30" s="41">
        <f t="shared" si="4"/>
        <v>108.73209816973728</v>
      </c>
      <c r="J30" s="41">
        <f t="shared" si="5"/>
        <v>100</v>
      </c>
      <c r="L30" s="203">
        <f>SUM(L28:L29)</f>
        <v>44009.98</v>
      </c>
      <c r="M30" s="203"/>
      <c r="N30" s="203"/>
      <c r="O30" s="203"/>
      <c r="P30" s="203"/>
    </row>
    <row r="31" spans="1:16" x14ac:dyDescent="0.25">
      <c r="A31" s="155">
        <v>6</v>
      </c>
      <c r="B31" s="220" t="s">
        <v>107</v>
      </c>
      <c r="C31" s="220"/>
      <c r="D31" s="220"/>
      <c r="E31" s="220"/>
      <c r="F31" s="156">
        <f>F32</f>
        <v>0</v>
      </c>
      <c r="G31" s="156">
        <f>G32</f>
        <v>0</v>
      </c>
      <c r="H31" s="156">
        <f>H32</f>
        <v>0</v>
      </c>
      <c r="I31" s="149" t="e">
        <f>H31/F31*100</f>
        <v>#DIV/0!</v>
      </c>
      <c r="J31" s="149"/>
      <c r="L31" s="203"/>
      <c r="M31" s="203"/>
      <c r="N31" s="203"/>
      <c r="O31" s="203"/>
      <c r="P31" s="203"/>
    </row>
    <row r="32" spans="1:16" x14ac:dyDescent="0.25">
      <c r="A32" s="60">
        <v>62</v>
      </c>
      <c r="B32" s="243" t="s">
        <v>107</v>
      </c>
      <c r="C32" s="243"/>
      <c r="D32" s="243"/>
      <c r="E32" s="243"/>
      <c r="F32" s="41"/>
      <c r="G32" s="41"/>
      <c r="H32" s="41">
        <v>0</v>
      </c>
      <c r="I32" s="41" t="e">
        <f t="shared" ref="I32" si="8">H32/F32*100</f>
        <v>#DIV/0!</v>
      </c>
      <c r="J32" s="41"/>
      <c r="L32" s="203"/>
      <c r="M32" s="203"/>
      <c r="N32" s="203"/>
      <c r="O32" s="203"/>
      <c r="P32" s="203"/>
    </row>
    <row r="33" spans="1:16" x14ac:dyDescent="0.25">
      <c r="A33" s="67"/>
      <c r="B33" s="67"/>
      <c r="C33" s="67"/>
      <c r="D33" s="67"/>
      <c r="E33" s="67"/>
      <c r="F33" s="126"/>
      <c r="G33" s="126"/>
      <c r="H33" s="126"/>
      <c r="I33" s="126"/>
      <c r="J33" s="126"/>
      <c r="L33" s="203"/>
      <c r="M33" s="203"/>
      <c r="N33" s="203"/>
      <c r="O33" s="203"/>
      <c r="P33" s="203"/>
    </row>
    <row r="34" spans="1:16" ht="15" customHeight="1" x14ac:dyDescent="0.25">
      <c r="A34" s="87"/>
      <c r="B34" s="307" t="s">
        <v>108</v>
      </c>
      <c r="C34" s="307"/>
      <c r="D34" s="307"/>
      <c r="E34" s="307"/>
      <c r="F34" s="307"/>
      <c r="G34" s="307"/>
      <c r="H34" s="307"/>
      <c r="I34" s="307"/>
      <c r="J34" s="63"/>
      <c r="L34" s="203"/>
      <c r="M34" s="203"/>
      <c r="N34" s="203"/>
      <c r="O34" s="203"/>
      <c r="P34" s="203"/>
    </row>
    <row r="35" spans="1:16" ht="8.25" customHeight="1" x14ac:dyDescent="0.25">
      <c r="A35" s="87"/>
      <c r="B35" s="88"/>
      <c r="C35" s="88"/>
      <c r="D35" s="88"/>
      <c r="E35" s="88"/>
      <c r="F35" s="24"/>
      <c r="G35" s="89"/>
      <c r="H35" s="63"/>
      <c r="I35" s="63"/>
      <c r="J35" s="63"/>
      <c r="L35" s="203"/>
      <c r="M35" s="203"/>
      <c r="N35" s="203"/>
      <c r="O35" s="203"/>
      <c r="P35" s="203"/>
    </row>
    <row r="36" spans="1:16" ht="36.75" customHeight="1" x14ac:dyDescent="0.25">
      <c r="A36" s="304" t="s">
        <v>172</v>
      </c>
      <c r="B36" s="305"/>
      <c r="C36" s="305"/>
      <c r="D36" s="305"/>
      <c r="E36" s="306"/>
      <c r="F36" s="201" t="s">
        <v>200</v>
      </c>
      <c r="G36" s="200" t="s">
        <v>185</v>
      </c>
      <c r="H36" s="202" t="s">
        <v>202</v>
      </c>
      <c r="I36" s="77" t="s">
        <v>183</v>
      </c>
      <c r="J36" s="6" t="s">
        <v>184</v>
      </c>
      <c r="L36" s="204"/>
      <c r="M36" s="204"/>
      <c r="N36" s="204"/>
      <c r="O36" s="203"/>
      <c r="P36" s="203"/>
    </row>
    <row r="37" spans="1:16" ht="24" customHeight="1" x14ac:dyDescent="0.25">
      <c r="A37" s="277">
        <v>1</v>
      </c>
      <c r="B37" s="278"/>
      <c r="C37" s="278"/>
      <c r="D37" s="278"/>
      <c r="E37" s="279"/>
      <c r="F37" s="7">
        <v>2</v>
      </c>
      <c r="G37" s="7">
        <v>3</v>
      </c>
      <c r="H37" s="181">
        <v>4</v>
      </c>
      <c r="I37" s="6" t="s">
        <v>4</v>
      </c>
      <c r="J37" s="6" t="s">
        <v>5</v>
      </c>
      <c r="L37" s="204">
        <v>10</v>
      </c>
      <c r="M37" s="204">
        <v>10000</v>
      </c>
      <c r="N37" s="204"/>
      <c r="O37" s="203"/>
      <c r="P37" s="203"/>
    </row>
    <row r="38" spans="1:16" x14ac:dyDescent="0.25">
      <c r="A38" s="78"/>
      <c r="B38" s="90" t="s">
        <v>177</v>
      </c>
      <c r="C38" s="90"/>
      <c r="D38" s="90"/>
      <c r="E38" s="91"/>
      <c r="F38" s="79">
        <f t="shared" ref="F38:H39" si="9">F39</f>
        <v>2214481.0900000003</v>
      </c>
      <c r="G38" s="93">
        <f t="shared" si="9"/>
        <v>2798743.54</v>
      </c>
      <c r="H38" s="94">
        <f t="shared" si="9"/>
        <v>2414909.8200000003</v>
      </c>
      <c r="I38" s="92">
        <f>H38/F38*100</f>
        <v>109.05082147258254</v>
      </c>
      <c r="J38" s="92">
        <f>H38/G38*100</f>
        <v>86.285498670592744</v>
      </c>
      <c r="L38" s="204">
        <v>2270000</v>
      </c>
      <c r="M38" s="204">
        <v>32792.5</v>
      </c>
      <c r="N38" s="204"/>
      <c r="O38" s="203"/>
      <c r="P38" s="203"/>
    </row>
    <row r="39" spans="1:16" x14ac:dyDescent="0.25">
      <c r="A39" s="308" t="s">
        <v>109</v>
      </c>
      <c r="B39" s="309"/>
      <c r="C39" s="95" t="s">
        <v>110</v>
      </c>
      <c r="D39" s="95"/>
      <c r="E39" s="96"/>
      <c r="F39" s="80">
        <f t="shared" si="9"/>
        <v>2214481.0900000003</v>
      </c>
      <c r="G39" s="85">
        <f t="shared" si="9"/>
        <v>2798743.54</v>
      </c>
      <c r="H39" s="80">
        <f t="shared" si="9"/>
        <v>2414909.8200000003</v>
      </c>
      <c r="I39" s="80">
        <f>H39/F39*100</f>
        <v>109.05082147258254</v>
      </c>
      <c r="J39" s="80">
        <f>H39/G39*100</f>
        <v>86.285498670592744</v>
      </c>
      <c r="L39" s="204">
        <v>224809.1</v>
      </c>
      <c r="M39" s="204">
        <v>13000</v>
      </c>
      <c r="N39" s="204"/>
      <c r="O39" s="203"/>
      <c r="P39" s="203"/>
    </row>
    <row r="40" spans="1:16" x14ac:dyDescent="0.25">
      <c r="A40" s="310" t="s">
        <v>111</v>
      </c>
      <c r="B40" s="311"/>
      <c r="C40" s="97" t="s">
        <v>112</v>
      </c>
      <c r="D40" s="97"/>
      <c r="E40" s="98"/>
      <c r="F40" s="81">
        <f>SUM(F41:F42)</f>
        <v>2214481.0900000003</v>
      </c>
      <c r="G40" s="81">
        <f>SUM(G41:G42)</f>
        <v>2798743.54</v>
      </c>
      <c r="H40" s="81">
        <f>SUM(H41:H42)</f>
        <v>2414909.8200000003</v>
      </c>
      <c r="I40" s="80">
        <f>H40/F40*100</f>
        <v>109.05082147258254</v>
      </c>
      <c r="J40" s="80">
        <f t="shared" ref="J40:J42" si="10">H40/G40*100</f>
        <v>86.285498670592744</v>
      </c>
      <c r="L40" s="204">
        <v>110000</v>
      </c>
      <c r="M40" s="204">
        <f>SUM(M37:M39)</f>
        <v>55792.5</v>
      </c>
      <c r="N40" s="204"/>
      <c r="O40" s="203"/>
      <c r="P40" s="203"/>
    </row>
    <row r="41" spans="1:16" x14ac:dyDescent="0.25">
      <c r="A41" s="99">
        <v>3</v>
      </c>
      <c r="B41" s="213" t="s">
        <v>7</v>
      </c>
      <c r="C41" s="215"/>
      <c r="D41" s="215"/>
      <c r="E41" s="214"/>
      <c r="F41" s="100">
        <v>2179619.6800000002</v>
      </c>
      <c r="G41" s="63">
        <f>L47</f>
        <v>2742951.04</v>
      </c>
      <c r="H41" s="100">
        <v>2357839.35</v>
      </c>
      <c r="I41" s="21">
        <f t="shared" ref="I41:I42" si="11">H41/F41*100</f>
        <v>108.17664070641901</v>
      </c>
      <c r="J41" s="21">
        <f t="shared" si="10"/>
        <v>85.959950273118992</v>
      </c>
      <c r="L41" s="204">
        <v>1715.5</v>
      </c>
      <c r="M41" s="204"/>
      <c r="N41" s="204"/>
      <c r="O41" s="203"/>
      <c r="P41" s="203"/>
    </row>
    <row r="42" spans="1:16" x14ac:dyDescent="0.25">
      <c r="A42" s="27">
        <v>4</v>
      </c>
      <c r="B42" s="213" t="s">
        <v>8</v>
      </c>
      <c r="C42" s="215"/>
      <c r="D42" s="215"/>
      <c r="E42" s="214"/>
      <c r="F42" s="21">
        <v>34861.410000000003</v>
      </c>
      <c r="G42" s="23">
        <f>M40</f>
        <v>55792.5</v>
      </c>
      <c r="H42" s="21">
        <v>57070.47</v>
      </c>
      <c r="I42" s="21">
        <f t="shared" si="11"/>
        <v>163.70671754240576</v>
      </c>
      <c r="J42" s="21">
        <f t="shared" si="10"/>
        <v>102.29057669041539</v>
      </c>
      <c r="L42" s="204">
        <v>8000</v>
      </c>
      <c r="M42" s="204"/>
      <c r="N42" s="204"/>
      <c r="O42" s="203"/>
      <c r="P42" s="203"/>
    </row>
    <row r="43" spans="1:16" x14ac:dyDescent="0.25">
      <c r="L43" s="204">
        <v>35931</v>
      </c>
      <c r="M43" s="1"/>
      <c r="N43" s="1"/>
    </row>
    <row r="44" spans="1:16" x14ac:dyDescent="0.25">
      <c r="L44" s="204">
        <v>51776.44</v>
      </c>
      <c r="M44" s="1"/>
      <c r="N44" s="1"/>
    </row>
    <row r="45" spans="1:16" x14ac:dyDescent="0.25">
      <c r="L45" s="204">
        <v>36709</v>
      </c>
      <c r="M45" s="1"/>
      <c r="N45" s="1"/>
    </row>
    <row r="46" spans="1:16" x14ac:dyDescent="0.25">
      <c r="L46" s="204">
        <v>4000</v>
      </c>
      <c r="M46" s="1"/>
      <c r="N46" s="1"/>
    </row>
    <row r="47" spans="1:16" x14ac:dyDescent="0.25">
      <c r="L47" s="204">
        <f>SUM(L37:L46)</f>
        <v>2742951.04</v>
      </c>
      <c r="M47" s="1"/>
      <c r="N47" s="1"/>
    </row>
    <row r="48" spans="1:16" x14ac:dyDescent="0.25">
      <c r="L48" s="1"/>
      <c r="M48" s="1"/>
      <c r="N48" s="1"/>
    </row>
    <row r="49" spans="12:14" x14ac:dyDescent="0.25">
      <c r="L49" s="1"/>
      <c r="M49" s="1"/>
      <c r="N49" s="1"/>
    </row>
    <row r="50" spans="12:14" x14ac:dyDescent="0.25">
      <c r="L50" s="1"/>
      <c r="M50" s="1"/>
      <c r="N50" s="1"/>
    </row>
    <row r="51" spans="12:14" x14ac:dyDescent="0.25">
      <c r="L51" s="1"/>
      <c r="M51" s="1"/>
      <c r="N51" s="1"/>
    </row>
    <row r="52" spans="12:14" x14ac:dyDescent="0.25">
      <c r="L52" s="1"/>
      <c r="M52" s="1"/>
      <c r="N52" s="1"/>
    </row>
    <row r="53" spans="12:14" x14ac:dyDescent="0.25">
      <c r="L53" s="1"/>
      <c r="M53" s="1"/>
      <c r="N53" s="1"/>
    </row>
    <row r="54" spans="12:14" x14ac:dyDescent="0.25">
      <c r="L54" s="1"/>
      <c r="M54" s="1"/>
      <c r="N54" s="1"/>
    </row>
    <row r="55" spans="12:14" x14ac:dyDescent="0.25">
      <c r="L55" s="1"/>
      <c r="M55" s="1"/>
      <c r="N55" s="1"/>
    </row>
    <row r="56" spans="12:14" x14ac:dyDescent="0.25">
      <c r="L56" s="1"/>
      <c r="M56" s="1"/>
      <c r="N56" s="1"/>
    </row>
    <row r="57" spans="12:14" x14ac:dyDescent="0.25">
      <c r="L57" s="1"/>
      <c r="M57" s="1"/>
      <c r="N57" s="1"/>
    </row>
    <row r="58" spans="12:14" x14ac:dyDescent="0.25">
      <c r="L58" s="1"/>
      <c r="M58" s="1"/>
      <c r="N58" s="1"/>
    </row>
    <row r="59" spans="12:14" x14ac:dyDescent="0.25">
      <c r="L59" s="1"/>
      <c r="M59" s="1"/>
      <c r="N59" s="1"/>
    </row>
  </sheetData>
  <mergeCells count="36">
    <mergeCell ref="B28:E28"/>
    <mergeCell ref="B23:E23"/>
    <mergeCell ref="B24:E24"/>
    <mergeCell ref="B26:E26"/>
    <mergeCell ref="B27:E27"/>
    <mergeCell ref="B25:E25"/>
    <mergeCell ref="B41:E41"/>
    <mergeCell ref="B42:E42"/>
    <mergeCell ref="B30:E30"/>
    <mergeCell ref="B31:E31"/>
    <mergeCell ref="B32:E32"/>
    <mergeCell ref="A37:E37"/>
    <mergeCell ref="A36:E36"/>
    <mergeCell ref="B34:I34"/>
    <mergeCell ref="A39:B39"/>
    <mergeCell ref="A40:B40"/>
    <mergeCell ref="A4:E4"/>
    <mergeCell ref="C1:H1"/>
    <mergeCell ref="B3:E3"/>
    <mergeCell ref="B5:E5"/>
    <mergeCell ref="B6:E6"/>
    <mergeCell ref="B7:E7"/>
    <mergeCell ref="B9:E9"/>
    <mergeCell ref="B8:E8"/>
    <mergeCell ref="B10:E10"/>
    <mergeCell ref="B13:E13"/>
    <mergeCell ref="B11:E11"/>
    <mergeCell ref="B12:E12"/>
    <mergeCell ref="B14:E14"/>
    <mergeCell ref="B22:E22"/>
    <mergeCell ref="B18:E18"/>
    <mergeCell ref="A17:E17"/>
    <mergeCell ref="B15:E15"/>
    <mergeCell ref="B19:E19"/>
    <mergeCell ref="B21:E21"/>
    <mergeCell ref="A20:E2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A480-57D3-464B-BE3E-397D23C66F05}">
  <dimension ref="A1:M146"/>
  <sheetViews>
    <sheetView tabSelected="1" workbookViewId="0">
      <selection activeCell="A4" sqref="A4"/>
    </sheetView>
  </sheetViews>
  <sheetFormatPr defaultRowHeight="15" x14ac:dyDescent="0.25"/>
  <cols>
    <col min="5" max="5" width="13.140625" customWidth="1"/>
    <col min="6" max="6" width="12.140625" customWidth="1"/>
    <col min="7" max="7" width="11.5703125" customWidth="1"/>
    <col min="8" max="8" width="7.7109375" customWidth="1"/>
    <col min="10" max="10" width="11.7109375" bestFit="1" customWidth="1"/>
  </cols>
  <sheetData>
    <row r="1" spans="1:10" x14ac:dyDescent="0.25">
      <c r="A1" s="225" t="s">
        <v>113</v>
      </c>
      <c r="B1" s="225"/>
      <c r="C1" s="225"/>
      <c r="D1" s="225"/>
      <c r="E1" s="225"/>
      <c r="F1" s="225"/>
      <c r="G1" s="225"/>
      <c r="H1" s="225"/>
    </row>
    <row r="2" spans="1:10" x14ac:dyDescent="0.25">
      <c r="A2" s="2"/>
      <c r="B2" s="2"/>
      <c r="C2" s="2"/>
      <c r="D2" s="2"/>
      <c r="E2" s="2"/>
      <c r="F2" s="2"/>
      <c r="G2" s="2"/>
      <c r="H2" s="2"/>
    </row>
    <row r="3" spans="1:10" x14ac:dyDescent="0.25">
      <c r="A3" s="225" t="s">
        <v>209</v>
      </c>
      <c r="B3" s="225"/>
      <c r="C3" s="225"/>
      <c r="D3" s="225"/>
      <c r="E3" s="225"/>
      <c r="F3" s="225"/>
      <c r="G3" s="225"/>
      <c r="H3" s="225"/>
    </row>
    <row r="4" spans="1:10" x14ac:dyDescent="0.25">
      <c r="A4" s="2"/>
      <c r="B4" s="2"/>
      <c r="C4" s="2"/>
      <c r="D4" s="2"/>
      <c r="E4" s="2"/>
      <c r="F4" s="2"/>
      <c r="G4" s="2"/>
      <c r="H4" s="2"/>
    </row>
    <row r="5" spans="1:10" ht="21" x14ac:dyDescent="0.35">
      <c r="A5" s="226" t="s">
        <v>114</v>
      </c>
      <c r="B5" s="226"/>
      <c r="C5" s="226"/>
      <c r="D5" s="226"/>
      <c r="E5" s="226"/>
      <c r="F5" s="226"/>
      <c r="G5" s="226"/>
      <c r="H5" s="226"/>
    </row>
    <row r="6" spans="1:10" x14ac:dyDescent="0.25">
      <c r="A6" s="225" t="s">
        <v>115</v>
      </c>
      <c r="B6" s="225"/>
      <c r="C6" s="225"/>
      <c r="D6" s="225"/>
      <c r="E6" s="225"/>
      <c r="F6" s="225"/>
      <c r="G6" s="225"/>
      <c r="H6" s="225"/>
    </row>
    <row r="7" spans="1:10" ht="7.5" customHeight="1" x14ac:dyDescent="0.25">
      <c r="F7" s="1"/>
      <c r="G7" s="1"/>
      <c r="H7" s="1"/>
    </row>
    <row r="8" spans="1:10" ht="32.25" customHeight="1" x14ac:dyDescent="0.25">
      <c r="A8" s="227" t="s">
        <v>116</v>
      </c>
      <c r="B8" s="228"/>
      <c r="C8" s="228"/>
      <c r="D8" s="228"/>
      <c r="E8" s="229"/>
      <c r="F8" s="200" t="s">
        <v>185</v>
      </c>
      <c r="G8" s="202" t="s">
        <v>201</v>
      </c>
      <c r="H8" s="44" t="s">
        <v>117</v>
      </c>
    </row>
    <row r="9" spans="1:10" x14ac:dyDescent="0.25">
      <c r="A9" s="101"/>
      <c r="B9" s="102"/>
      <c r="C9" s="102">
        <v>1</v>
      </c>
      <c r="D9" s="102"/>
      <c r="E9" s="102"/>
      <c r="F9" s="103">
        <v>2</v>
      </c>
      <c r="G9" s="104">
        <v>3</v>
      </c>
      <c r="H9" s="84"/>
    </row>
    <row r="10" spans="1:10" ht="22.5" customHeight="1" x14ac:dyDescent="0.25">
      <c r="A10" s="42" t="s">
        <v>118</v>
      </c>
      <c r="B10" s="70"/>
      <c r="C10" s="230" t="s">
        <v>119</v>
      </c>
      <c r="D10" s="230"/>
      <c r="E10" s="230"/>
      <c r="F10" s="62">
        <f t="shared" ref="F10:G11" si="0">F11</f>
        <v>2798743.54</v>
      </c>
      <c r="G10" s="62">
        <f t="shared" si="0"/>
        <v>2414909.8199999994</v>
      </c>
      <c r="H10" s="161">
        <f t="shared" ref="H10:H24" si="1">G10/F10*100</f>
        <v>86.285498670592702</v>
      </c>
    </row>
    <row r="11" spans="1:10" x14ac:dyDescent="0.25">
      <c r="A11" s="213" t="s">
        <v>120</v>
      </c>
      <c r="B11" s="214"/>
      <c r="C11" s="42" t="s">
        <v>121</v>
      </c>
      <c r="D11" s="20"/>
      <c r="E11" s="20"/>
      <c r="F11" s="21">
        <f t="shared" si="0"/>
        <v>2798743.54</v>
      </c>
      <c r="G11" s="21">
        <f t="shared" si="0"/>
        <v>2414909.8199999994</v>
      </c>
      <c r="H11" s="82">
        <f>G11/F11*100</f>
        <v>86.285498670592702</v>
      </c>
    </row>
    <row r="12" spans="1:10" ht="26.25" customHeight="1" x14ac:dyDescent="0.25">
      <c r="A12" s="216" t="s">
        <v>122</v>
      </c>
      <c r="B12" s="217"/>
      <c r="C12" s="218" t="s">
        <v>123</v>
      </c>
      <c r="D12" s="219"/>
      <c r="E12" s="219"/>
      <c r="F12" s="21">
        <f>SUM(F14:F17)</f>
        <v>2798743.54</v>
      </c>
      <c r="G12" s="21">
        <f>SUM(G14:G17)</f>
        <v>2414909.8199999994</v>
      </c>
      <c r="H12" s="82">
        <f t="shared" si="1"/>
        <v>86.285498670592702</v>
      </c>
    </row>
    <row r="13" spans="1:10" x14ac:dyDescent="0.25">
      <c r="A13" s="105" t="s">
        <v>124</v>
      </c>
      <c r="B13" s="106"/>
      <c r="C13" s="106"/>
      <c r="D13" s="106"/>
      <c r="E13" s="107"/>
      <c r="F13" s="108">
        <f>F19+F78+F98+F106+F131+F139</f>
        <v>2798743.54</v>
      </c>
      <c r="G13" s="108">
        <f>G19+G78+G98+G106+G131+G139</f>
        <v>2414909.8199999994</v>
      </c>
      <c r="H13" s="162">
        <f>G13/F13*100</f>
        <v>86.285498670592702</v>
      </c>
      <c r="J13" s="1"/>
    </row>
    <row r="14" spans="1:10" ht="18" customHeight="1" x14ac:dyDescent="0.25">
      <c r="A14" s="109">
        <v>1</v>
      </c>
      <c r="B14" s="220" t="s">
        <v>83</v>
      </c>
      <c r="C14" s="220"/>
      <c r="D14" s="220"/>
      <c r="E14" s="221"/>
      <c r="F14" s="100">
        <f>F79+F82+F98+F131</f>
        <v>117148</v>
      </c>
      <c r="G14" s="100">
        <f>G79+G82+G98+G131</f>
        <v>116633.35999999999</v>
      </c>
      <c r="H14" s="82">
        <f t="shared" ref="H14:H17" si="2">G14/F14*100</f>
        <v>99.560692457404301</v>
      </c>
    </row>
    <row r="15" spans="1:10" ht="18" customHeight="1" x14ac:dyDescent="0.25">
      <c r="A15" s="110">
        <v>3</v>
      </c>
      <c r="B15" s="231" t="s">
        <v>86</v>
      </c>
      <c r="C15" s="232"/>
      <c r="D15" s="232"/>
      <c r="E15" s="233"/>
      <c r="F15" s="21">
        <f>F20</f>
        <v>10</v>
      </c>
      <c r="G15" s="21">
        <f>G20</f>
        <v>4.21</v>
      </c>
      <c r="H15" s="82">
        <f t="shared" si="2"/>
        <v>42.1</v>
      </c>
    </row>
    <row r="16" spans="1:10" ht="18" customHeight="1" x14ac:dyDescent="0.25">
      <c r="A16" s="110">
        <v>4</v>
      </c>
      <c r="B16" s="231" t="s">
        <v>90</v>
      </c>
      <c r="C16" s="232"/>
      <c r="D16" s="232"/>
      <c r="E16" s="233"/>
      <c r="F16" s="21">
        <f>F23+F89+F139</f>
        <v>2519809.1</v>
      </c>
      <c r="G16" s="21">
        <f>G23+G89+G139</f>
        <v>2136495.8099999996</v>
      </c>
      <c r="H16" s="82">
        <f t="shared" si="2"/>
        <v>84.788002789576382</v>
      </c>
    </row>
    <row r="17" spans="1:13" ht="18" customHeight="1" x14ac:dyDescent="0.25">
      <c r="A17" s="110">
        <v>5</v>
      </c>
      <c r="B17" s="231" t="s">
        <v>96</v>
      </c>
      <c r="C17" s="232"/>
      <c r="D17" s="232"/>
      <c r="E17" s="233"/>
      <c r="F17" s="21">
        <f>F67+F107+F119</f>
        <v>161776.44</v>
      </c>
      <c r="G17" s="21">
        <f>G67+G107+G119</f>
        <v>161776.44</v>
      </c>
      <c r="H17" s="82">
        <f t="shared" si="2"/>
        <v>100</v>
      </c>
      <c r="J17" s="1"/>
    </row>
    <row r="18" spans="1:13" ht="20.25" customHeight="1" x14ac:dyDescent="0.25">
      <c r="A18" s="222" t="s">
        <v>125</v>
      </c>
      <c r="B18" s="223"/>
      <c r="C18" s="224" t="s">
        <v>126</v>
      </c>
      <c r="D18" s="224"/>
      <c r="E18" s="111"/>
      <c r="F18" s="112">
        <f>F19+F78+F98+F106+F131+F139</f>
        <v>2798743.54</v>
      </c>
      <c r="G18" s="112">
        <f>G19+G78+G98+G106+G131+G139</f>
        <v>2414909.8199999994</v>
      </c>
      <c r="H18" s="163">
        <f t="shared" si="1"/>
        <v>86.285498670592702</v>
      </c>
    </row>
    <row r="19" spans="1:13" ht="19.5" customHeight="1" x14ac:dyDescent="0.25">
      <c r="A19" s="205" t="s">
        <v>127</v>
      </c>
      <c r="B19" s="206"/>
      <c r="C19" s="205" t="s">
        <v>128</v>
      </c>
      <c r="D19" s="207"/>
      <c r="E19" s="206"/>
      <c r="F19" s="113">
        <f>F20+F23+F67</f>
        <v>2604819.1</v>
      </c>
      <c r="G19" s="113">
        <f>G20+G23+G67</f>
        <v>2228324.1699999995</v>
      </c>
      <c r="H19" s="164">
        <f t="shared" si="1"/>
        <v>85.546215858137685</v>
      </c>
    </row>
    <row r="20" spans="1:13" x14ac:dyDescent="0.25">
      <c r="A20" s="208" t="s">
        <v>129</v>
      </c>
      <c r="B20" s="209"/>
      <c r="C20" s="208" t="s">
        <v>130</v>
      </c>
      <c r="D20" s="237"/>
      <c r="E20" s="209"/>
      <c r="F20" s="117">
        <f>F21</f>
        <v>10</v>
      </c>
      <c r="G20" s="117">
        <f>G21</f>
        <v>4.21</v>
      </c>
      <c r="H20" s="165">
        <f t="shared" si="1"/>
        <v>42.1</v>
      </c>
    </row>
    <row r="21" spans="1:13" x14ac:dyDescent="0.25">
      <c r="A21" s="238">
        <v>34</v>
      </c>
      <c r="B21" s="239"/>
      <c r="C21" s="67" t="s">
        <v>68</v>
      </c>
      <c r="D21" s="67"/>
      <c r="E21" s="67"/>
      <c r="F21" s="68">
        <v>10</v>
      </c>
      <c r="G21" s="68">
        <f>G22</f>
        <v>4.21</v>
      </c>
      <c r="H21" s="166">
        <f t="shared" si="1"/>
        <v>42.1</v>
      </c>
    </row>
    <row r="22" spans="1:13" x14ac:dyDescent="0.25">
      <c r="A22" s="213">
        <v>3431</v>
      </c>
      <c r="B22" s="214"/>
      <c r="C22" s="20" t="s">
        <v>70</v>
      </c>
      <c r="D22" s="20"/>
      <c r="E22" s="20"/>
      <c r="F22" s="21"/>
      <c r="G22" s="23">
        <v>4.21</v>
      </c>
      <c r="H22" s="82"/>
    </row>
    <row r="23" spans="1:13" ht="20.25" customHeight="1" x14ac:dyDescent="0.25">
      <c r="A23" s="208" t="s">
        <v>131</v>
      </c>
      <c r="B23" s="209"/>
      <c r="C23" s="234" t="s">
        <v>132</v>
      </c>
      <c r="D23" s="234"/>
      <c r="E23" s="234"/>
      <c r="F23" s="119">
        <f>F24+F29+F53+F56</f>
        <v>2494809.1</v>
      </c>
      <c r="G23" s="119">
        <f>G24+G29+G53+G56</f>
        <v>2118319.9599999995</v>
      </c>
      <c r="H23" s="167">
        <f t="shared" si="1"/>
        <v>84.909100259414615</v>
      </c>
      <c r="J23" s="204">
        <v>2123225</v>
      </c>
      <c r="K23" s="1"/>
      <c r="L23" s="1"/>
      <c r="M23" s="1"/>
    </row>
    <row r="24" spans="1:13" x14ac:dyDescent="0.25">
      <c r="A24" s="38">
        <v>31</v>
      </c>
      <c r="B24" s="70"/>
      <c r="C24" s="38" t="s">
        <v>35</v>
      </c>
      <c r="D24" s="47"/>
      <c r="E24" s="47"/>
      <c r="F24" s="41">
        <v>2123225</v>
      </c>
      <c r="G24" s="41">
        <f>SUM(G25:G28)</f>
        <v>1969396.4199999997</v>
      </c>
      <c r="H24" s="166">
        <f t="shared" si="1"/>
        <v>92.754956257579849</v>
      </c>
      <c r="J24" s="204">
        <v>187529.1</v>
      </c>
      <c r="K24" s="1"/>
      <c r="L24" s="1"/>
      <c r="M24" s="1"/>
    </row>
    <row r="25" spans="1:13" x14ac:dyDescent="0.25">
      <c r="A25" s="213">
        <v>3111</v>
      </c>
      <c r="B25" s="214"/>
      <c r="C25" s="42" t="s">
        <v>37</v>
      </c>
      <c r="D25" s="20"/>
      <c r="E25" s="70"/>
      <c r="F25" s="62"/>
      <c r="G25" s="63">
        <v>1648568.14</v>
      </c>
      <c r="H25" s="166"/>
      <c r="J25" s="204">
        <f>SUM(J23:J24)</f>
        <v>2310754.1</v>
      </c>
      <c r="K25" s="1"/>
      <c r="L25" s="1"/>
      <c r="M25" s="1"/>
    </row>
    <row r="26" spans="1:13" x14ac:dyDescent="0.25">
      <c r="A26" s="235">
        <v>3121</v>
      </c>
      <c r="B26" s="236"/>
      <c r="C26" s="24" t="s">
        <v>38</v>
      </c>
      <c r="D26" s="24"/>
      <c r="E26" s="24"/>
      <c r="F26" s="21"/>
      <c r="G26" s="76">
        <v>67052.12</v>
      </c>
      <c r="H26" s="143"/>
      <c r="J26" s="204"/>
      <c r="K26" s="1"/>
      <c r="L26" s="1"/>
      <c r="M26" s="1"/>
    </row>
    <row r="27" spans="1:13" x14ac:dyDescent="0.25">
      <c r="A27" s="213">
        <v>3132</v>
      </c>
      <c r="B27" s="214"/>
      <c r="C27" s="219" t="s">
        <v>40</v>
      </c>
      <c r="D27" s="219"/>
      <c r="E27" s="219"/>
      <c r="F27" s="21"/>
      <c r="G27" s="23">
        <v>253776.16</v>
      </c>
      <c r="H27" s="82"/>
      <c r="J27" s="204"/>
      <c r="K27" s="1"/>
      <c r="L27" s="1"/>
      <c r="M27" s="1"/>
    </row>
    <row r="28" spans="1:13" ht="18.75" customHeight="1" x14ac:dyDescent="0.25">
      <c r="A28" s="213">
        <v>3133</v>
      </c>
      <c r="B28" s="214"/>
      <c r="C28" s="240" t="s">
        <v>133</v>
      </c>
      <c r="D28" s="241"/>
      <c r="E28" s="242"/>
      <c r="F28" s="21"/>
      <c r="G28" s="23"/>
      <c r="H28" s="82"/>
      <c r="J28" s="204"/>
      <c r="K28" s="1"/>
      <c r="L28" s="1"/>
      <c r="M28" s="1"/>
    </row>
    <row r="29" spans="1:13" x14ac:dyDescent="0.25">
      <c r="A29" s="38">
        <v>32</v>
      </c>
      <c r="B29" s="70"/>
      <c r="C29" s="238" t="s">
        <v>134</v>
      </c>
      <c r="D29" s="243"/>
      <c r="E29" s="239"/>
      <c r="F29" s="50">
        <v>145605</v>
      </c>
      <c r="G29" s="41">
        <f>SUM(G30:G52)</f>
        <v>147833.41000000003</v>
      </c>
      <c r="H29" s="82">
        <f t="shared" ref="H29:H53" si="3">G29/F29*100</f>
        <v>101.53044881700492</v>
      </c>
      <c r="J29" s="204">
        <v>145605</v>
      </c>
      <c r="K29" s="1"/>
      <c r="L29" s="1"/>
      <c r="M29" s="1"/>
    </row>
    <row r="30" spans="1:13" x14ac:dyDescent="0.25">
      <c r="A30" s="213">
        <v>3211</v>
      </c>
      <c r="B30" s="214"/>
      <c r="C30" s="213" t="s">
        <v>44</v>
      </c>
      <c r="D30" s="215"/>
      <c r="E30" s="214"/>
      <c r="F30" s="21"/>
      <c r="G30" s="23">
        <v>1737.67</v>
      </c>
      <c r="H30" s="82"/>
      <c r="J30" s="204">
        <v>37280</v>
      </c>
      <c r="K30" s="1"/>
      <c r="L30" s="1"/>
      <c r="M30" s="1"/>
    </row>
    <row r="31" spans="1:13" x14ac:dyDescent="0.25">
      <c r="A31" s="213">
        <v>3212</v>
      </c>
      <c r="B31" s="214"/>
      <c r="C31" s="20" t="s">
        <v>45</v>
      </c>
      <c r="D31" s="20"/>
      <c r="E31" s="20"/>
      <c r="F31" s="21"/>
      <c r="G31" s="23">
        <v>23657.51</v>
      </c>
      <c r="H31" s="82"/>
      <c r="J31" s="204"/>
      <c r="K31" s="1"/>
      <c r="L31" s="1"/>
      <c r="M31" s="1"/>
    </row>
    <row r="32" spans="1:13" x14ac:dyDescent="0.25">
      <c r="A32" s="213">
        <v>3213</v>
      </c>
      <c r="B32" s="214"/>
      <c r="C32" s="20" t="s">
        <v>46</v>
      </c>
      <c r="D32" s="20"/>
      <c r="E32" s="20"/>
      <c r="F32" s="21"/>
      <c r="G32" s="23">
        <v>7948.77</v>
      </c>
      <c r="H32" s="82"/>
      <c r="J32" s="204">
        <f>SUM(J29:J31)</f>
        <v>182885</v>
      </c>
      <c r="K32" s="1"/>
      <c r="L32" s="1"/>
      <c r="M32" s="1"/>
    </row>
    <row r="33" spans="1:13" x14ac:dyDescent="0.25">
      <c r="A33" s="213">
        <v>3221</v>
      </c>
      <c r="B33" s="214"/>
      <c r="C33" s="213" t="s">
        <v>48</v>
      </c>
      <c r="D33" s="215"/>
      <c r="E33" s="214"/>
      <c r="F33" s="21"/>
      <c r="G33" s="23">
        <v>23527.71</v>
      </c>
      <c r="H33" s="82"/>
      <c r="J33" s="204"/>
      <c r="K33" s="1"/>
      <c r="L33" s="1"/>
      <c r="M33" s="1"/>
    </row>
    <row r="34" spans="1:13" x14ac:dyDescent="0.25">
      <c r="A34" s="213">
        <v>3222</v>
      </c>
      <c r="B34" s="214"/>
      <c r="C34" s="24" t="s">
        <v>49</v>
      </c>
      <c r="D34" s="24"/>
      <c r="E34" s="24"/>
      <c r="F34" s="62"/>
      <c r="G34" s="63">
        <v>2827.93</v>
      </c>
      <c r="H34" s="82"/>
      <c r="J34" s="204"/>
      <c r="K34" s="1"/>
      <c r="L34" s="1"/>
      <c r="M34" s="1"/>
    </row>
    <row r="35" spans="1:13" x14ac:dyDescent="0.25">
      <c r="A35" s="213">
        <v>3223</v>
      </c>
      <c r="B35" s="214"/>
      <c r="C35" s="213" t="s">
        <v>50</v>
      </c>
      <c r="D35" s="215"/>
      <c r="E35" s="214"/>
      <c r="F35" s="21"/>
      <c r="G35" s="23">
        <v>12284.83</v>
      </c>
      <c r="H35" s="82"/>
      <c r="J35" s="1"/>
      <c r="K35" s="1"/>
      <c r="L35" s="1"/>
      <c r="M35" s="1"/>
    </row>
    <row r="36" spans="1:13" x14ac:dyDescent="0.25">
      <c r="A36" s="213">
        <v>3224</v>
      </c>
      <c r="B36" s="214"/>
      <c r="C36" s="244" t="s">
        <v>51</v>
      </c>
      <c r="D36" s="244"/>
      <c r="E36" s="244"/>
      <c r="F36" s="21"/>
      <c r="G36" s="23"/>
      <c r="H36" s="82"/>
      <c r="J36" s="1"/>
      <c r="K36" s="1"/>
      <c r="L36" s="1"/>
      <c r="M36" s="1"/>
    </row>
    <row r="37" spans="1:13" x14ac:dyDescent="0.25">
      <c r="A37" s="213">
        <v>3225</v>
      </c>
      <c r="B37" s="214"/>
      <c r="C37" s="20" t="s">
        <v>52</v>
      </c>
      <c r="D37" s="20"/>
      <c r="E37" s="20"/>
      <c r="F37" s="21"/>
      <c r="G37" s="23">
        <v>2716.63</v>
      </c>
      <c r="H37" s="82"/>
    </row>
    <row r="38" spans="1:13" x14ac:dyDescent="0.25">
      <c r="A38" s="213">
        <v>3227</v>
      </c>
      <c r="B38" s="214"/>
      <c r="C38" s="24" t="s">
        <v>135</v>
      </c>
      <c r="D38" s="24"/>
      <c r="E38" s="24"/>
      <c r="F38" s="62"/>
      <c r="G38" s="21">
        <v>470.21</v>
      </c>
      <c r="H38" s="82"/>
    </row>
    <row r="39" spans="1:13" x14ac:dyDescent="0.25">
      <c r="A39" s="213">
        <v>3231</v>
      </c>
      <c r="B39" s="214"/>
      <c r="C39" s="213" t="s">
        <v>55</v>
      </c>
      <c r="D39" s="215"/>
      <c r="E39" s="214"/>
      <c r="F39" s="21"/>
      <c r="G39" s="63">
        <v>4173.41</v>
      </c>
      <c r="H39" s="82"/>
    </row>
    <row r="40" spans="1:13" x14ac:dyDescent="0.25">
      <c r="A40" s="213">
        <v>3232</v>
      </c>
      <c r="B40" s="214"/>
      <c r="C40" s="244" t="s">
        <v>56</v>
      </c>
      <c r="D40" s="244"/>
      <c r="E40" s="244"/>
      <c r="F40" s="21"/>
      <c r="G40" s="23">
        <v>11425.34</v>
      </c>
      <c r="H40" s="82"/>
    </row>
    <row r="41" spans="1:13" x14ac:dyDescent="0.25">
      <c r="A41" s="213">
        <v>3234</v>
      </c>
      <c r="B41" s="214"/>
      <c r="C41" s="213" t="s">
        <v>136</v>
      </c>
      <c r="D41" s="215"/>
      <c r="E41" s="214"/>
      <c r="F41" s="21"/>
      <c r="G41" s="21">
        <v>11618.47</v>
      </c>
      <c r="H41" s="82"/>
    </row>
    <row r="42" spans="1:13" x14ac:dyDescent="0.25">
      <c r="A42" s="42"/>
      <c r="B42" s="70">
        <v>3251</v>
      </c>
      <c r="C42" s="42" t="s">
        <v>187</v>
      </c>
      <c r="D42" s="20"/>
      <c r="E42" s="70"/>
      <c r="F42" s="118"/>
      <c r="G42" s="63">
        <v>311.06</v>
      </c>
      <c r="H42" s="82"/>
    </row>
    <row r="43" spans="1:13" x14ac:dyDescent="0.25">
      <c r="A43" s="213">
        <v>3237</v>
      </c>
      <c r="B43" s="214"/>
      <c r="C43" s="213" t="s">
        <v>58</v>
      </c>
      <c r="D43" s="215"/>
      <c r="E43" s="214"/>
      <c r="F43" s="21"/>
      <c r="G43" s="23">
        <v>9328.7099999999991</v>
      </c>
      <c r="H43" s="82"/>
    </row>
    <row r="44" spans="1:13" x14ac:dyDescent="0.25">
      <c r="A44" s="213">
        <v>3238</v>
      </c>
      <c r="B44" s="214"/>
      <c r="C44" s="20" t="s">
        <v>59</v>
      </c>
      <c r="D44" s="20"/>
      <c r="E44" s="20"/>
      <c r="F44" s="21"/>
      <c r="G44" s="23">
        <v>15983.51</v>
      </c>
      <c r="H44" s="82"/>
    </row>
    <row r="45" spans="1:13" x14ac:dyDescent="0.25">
      <c r="A45" s="213">
        <v>3239</v>
      </c>
      <c r="B45" s="214"/>
      <c r="C45" s="244" t="s">
        <v>137</v>
      </c>
      <c r="D45" s="244"/>
      <c r="E45" s="244"/>
      <c r="F45" s="45"/>
      <c r="G45" s="23">
        <v>4180.2299999999996</v>
      </c>
      <c r="H45" s="82"/>
    </row>
    <row r="46" spans="1:13" x14ac:dyDescent="0.25">
      <c r="A46" s="213">
        <v>3291</v>
      </c>
      <c r="B46" s="214"/>
      <c r="C46" s="244" t="s">
        <v>61</v>
      </c>
      <c r="D46" s="244"/>
      <c r="E46" s="244"/>
      <c r="F46" s="21"/>
      <c r="G46" s="23">
        <v>8894.39</v>
      </c>
      <c r="H46" s="82"/>
    </row>
    <row r="47" spans="1:13" x14ac:dyDescent="0.25">
      <c r="A47" s="213">
        <v>3292</v>
      </c>
      <c r="B47" s="214"/>
      <c r="C47" s="213" t="s">
        <v>181</v>
      </c>
      <c r="D47" s="215"/>
      <c r="E47" s="214"/>
      <c r="F47" s="21"/>
      <c r="G47" s="23">
        <v>3011.14</v>
      </c>
      <c r="H47" s="82"/>
    </row>
    <row r="48" spans="1:13" x14ac:dyDescent="0.25">
      <c r="A48" s="213">
        <v>3293</v>
      </c>
      <c r="B48" s="214"/>
      <c r="C48" s="20" t="s">
        <v>63</v>
      </c>
      <c r="D48" s="20"/>
      <c r="E48" s="20"/>
      <c r="F48" s="21"/>
      <c r="G48" s="23">
        <v>803.75</v>
      </c>
      <c r="H48" s="82"/>
    </row>
    <row r="49" spans="1:10" x14ac:dyDescent="0.25">
      <c r="A49" s="213">
        <v>3294</v>
      </c>
      <c r="B49" s="214"/>
      <c r="C49" s="20" t="s">
        <v>64</v>
      </c>
      <c r="D49" s="20"/>
      <c r="E49" s="20"/>
      <c r="F49" s="21"/>
      <c r="G49" s="23">
        <v>1789.2</v>
      </c>
      <c r="H49" s="82"/>
    </row>
    <row r="50" spans="1:10" x14ac:dyDescent="0.25">
      <c r="A50" s="213">
        <v>3295</v>
      </c>
      <c r="B50" s="214"/>
      <c r="C50" s="20" t="s">
        <v>65</v>
      </c>
      <c r="D50" s="20"/>
      <c r="E50" s="20"/>
      <c r="F50" s="21"/>
      <c r="G50" s="23">
        <v>127.44</v>
      </c>
      <c r="H50" s="82"/>
      <c r="J50" s="1"/>
    </row>
    <row r="51" spans="1:10" x14ac:dyDescent="0.25">
      <c r="A51" s="213">
        <v>3296</v>
      </c>
      <c r="B51" s="214"/>
      <c r="C51" s="213" t="s">
        <v>66</v>
      </c>
      <c r="D51" s="215"/>
      <c r="E51" s="214"/>
      <c r="F51" s="21"/>
      <c r="G51" s="23"/>
      <c r="H51" s="82"/>
      <c r="J51" s="1"/>
    </row>
    <row r="52" spans="1:10" x14ac:dyDescent="0.25">
      <c r="A52" s="213">
        <v>3299</v>
      </c>
      <c r="B52" s="214"/>
      <c r="C52" s="215" t="s">
        <v>138</v>
      </c>
      <c r="D52" s="215"/>
      <c r="E52" s="215"/>
      <c r="F52" s="21"/>
      <c r="G52" s="23">
        <v>1015.5</v>
      </c>
      <c r="H52" s="82"/>
      <c r="J52" s="1"/>
    </row>
    <row r="53" spans="1:10" x14ac:dyDescent="0.25">
      <c r="A53" s="38">
        <v>34</v>
      </c>
      <c r="B53" s="70"/>
      <c r="C53" s="67" t="s">
        <v>68</v>
      </c>
      <c r="D53" s="20"/>
      <c r="E53" s="20"/>
      <c r="F53" s="41">
        <v>1170</v>
      </c>
      <c r="G53" s="41">
        <f>SUM(G54:G55)</f>
        <v>1090.1300000000001</v>
      </c>
      <c r="H53" s="82">
        <f t="shared" si="3"/>
        <v>93.173504273504278</v>
      </c>
      <c r="J53" s="204">
        <v>10</v>
      </c>
    </row>
    <row r="54" spans="1:10" x14ac:dyDescent="0.25">
      <c r="A54" s="213">
        <v>3431</v>
      </c>
      <c r="B54" s="214"/>
      <c r="C54" s="20" t="s">
        <v>70</v>
      </c>
      <c r="D54" s="20"/>
      <c r="E54" s="20"/>
      <c r="F54" s="21"/>
      <c r="G54" s="23">
        <v>1090.1300000000001</v>
      </c>
      <c r="H54" s="82"/>
      <c r="J54" s="204">
        <v>1170</v>
      </c>
    </row>
    <row r="55" spans="1:10" x14ac:dyDescent="0.25">
      <c r="A55" s="213">
        <v>3433</v>
      </c>
      <c r="B55" s="214"/>
      <c r="C55" s="24" t="s">
        <v>71</v>
      </c>
      <c r="D55" s="24"/>
      <c r="E55" s="24"/>
      <c r="F55" s="62"/>
      <c r="G55" s="63"/>
      <c r="H55" s="82"/>
      <c r="J55" s="204">
        <f>SUM(J53:J54)</f>
        <v>1180</v>
      </c>
    </row>
    <row r="56" spans="1:10" ht="20.25" customHeight="1" x14ac:dyDescent="0.25">
      <c r="A56" s="248">
        <v>92</v>
      </c>
      <c r="B56" s="249"/>
      <c r="C56" s="250" t="s">
        <v>139</v>
      </c>
      <c r="D56" s="251"/>
      <c r="E56" s="252"/>
      <c r="F56" s="120">
        <f>F57+F61+F65</f>
        <v>224809.1</v>
      </c>
      <c r="G56" s="120">
        <f>G57+G61+G65</f>
        <v>0</v>
      </c>
      <c r="H56" s="168">
        <f>G56/F56</f>
        <v>0</v>
      </c>
      <c r="J56" s="204"/>
    </row>
    <row r="57" spans="1:10" x14ac:dyDescent="0.25">
      <c r="A57" s="38">
        <v>31</v>
      </c>
      <c r="B57" s="70"/>
      <c r="C57" s="38" t="s">
        <v>35</v>
      </c>
      <c r="D57" s="121"/>
      <c r="E57" s="122"/>
      <c r="F57" s="41">
        <v>187529.1</v>
      </c>
      <c r="G57" s="41">
        <f>SUM(G58:G60)</f>
        <v>0</v>
      </c>
      <c r="H57" s="159">
        <f t="shared" ref="H57" si="4">G57/F57</f>
        <v>0</v>
      </c>
      <c r="J57" s="1"/>
    </row>
    <row r="58" spans="1:10" x14ac:dyDescent="0.25">
      <c r="A58" s="42"/>
      <c r="B58" s="70">
        <v>3111</v>
      </c>
      <c r="C58" s="245" t="s">
        <v>140</v>
      </c>
      <c r="D58" s="246"/>
      <c r="E58" s="247"/>
      <c r="F58" s="21"/>
      <c r="G58" s="21"/>
      <c r="H58" s="82"/>
      <c r="J58" s="1"/>
    </row>
    <row r="59" spans="1:10" x14ac:dyDescent="0.25">
      <c r="A59" s="42"/>
      <c r="B59" s="70">
        <v>3132</v>
      </c>
      <c r="C59" s="219" t="s">
        <v>40</v>
      </c>
      <c r="D59" s="219"/>
      <c r="E59" s="219"/>
      <c r="F59" s="21"/>
      <c r="G59" s="21"/>
      <c r="H59" s="82"/>
    </row>
    <row r="60" spans="1:10" x14ac:dyDescent="0.25">
      <c r="A60" s="42"/>
      <c r="B60" s="70">
        <v>3133</v>
      </c>
      <c r="C60" s="240" t="s">
        <v>133</v>
      </c>
      <c r="D60" s="241"/>
      <c r="E60" s="242"/>
      <c r="F60" s="21"/>
      <c r="G60" s="21"/>
      <c r="H60" s="82"/>
    </row>
    <row r="61" spans="1:10" x14ac:dyDescent="0.25">
      <c r="A61" s="38">
        <v>32</v>
      </c>
      <c r="B61" s="70"/>
      <c r="C61" s="238" t="s">
        <v>134</v>
      </c>
      <c r="D61" s="243"/>
      <c r="E61" s="239"/>
      <c r="F61" s="41">
        <v>37280</v>
      </c>
      <c r="G61" s="41">
        <f>SUM(G62:G64)</f>
        <v>0</v>
      </c>
      <c r="H61" s="82"/>
    </row>
    <row r="62" spans="1:10" x14ac:dyDescent="0.25">
      <c r="A62" s="42"/>
      <c r="B62" s="70">
        <v>3237</v>
      </c>
      <c r="C62" s="245" t="s">
        <v>58</v>
      </c>
      <c r="D62" s="246"/>
      <c r="E62" s="247"/>
      <c r="F62" s="21"/>
      <c r="G62" s="21"/>
      <c r="H62" s="82"/>
    </row>
    <row r="63" spans="1:10" x14ac:dyDescent="0.25">
      <c r="A63" s="42"/>
      <c r="B63" s="70">
        <v>3295</v>
      </c>
      <c r="C63" s="245" t="s">
        <v>141</v>
      </c>
      <c r="D63" s="246"/>
      <c r="E63" s="247"/>
      <c r="F63" s="21"/>
      <c r="G63" s="21"/>
      <c r="H63" s="82"/>
    </row>
    <row r="64" spans="1:10" x14ac:dyDescent="0.25">
      <c r="A64" s="42"/>
      <c r="B64" s="70">
        <v>3296</v>
      </c>
      <c r="C64" s="245" t="s">
        <v>66</v>
      </c>
      <c r="D64" s="246"/>
      <c r="E64" s="247"/>
      <c r="F64" s="21"/>
      <c r="G64" s="21"/>
      <c r="H64" s="82"/>
    </row>
    <row r="65" spans="1:8" x14ac:dyDescent="0.25">
      <c r="A65" s="38">
        <v>34</v>
      </c>
      <c r="B65" s="70"/>
      <c r="C65" s="67" t="s">
        <v>68</v>
      </c>
      <c r="D65" s="121"/>
      <c r="E65" s="122"/>
      <c r="F65" s="41">
        <f>F66</f>
        <v>0</v>
      </c>
      <c r="G65" s="41">
        <f>G66</f>
        <v>0</v>
      </c>
      <c r="H65" s="82"/>
    </row>
    <row r="66" spans="1:8" x14ac:dyDescent="0.25">
      <c r="A66" s="42"/>
      <c r="B66" s="70">
        <v>3433</v>
      </c>
      <c r="C66" s="245" t="s">
        <v>142</v>
      </c>
      <c r="D66" s="246"/>
      <c r="E66" s="247"/>
      <c r="F66" s="21"/>
      <c r="G66" s="21"/>
      <c r="H66" s="82"/>
    </row>
    <row r="67" spans="1:8" x14ac:dyDescent="0.25">
      <c r="A67" s="208" t="s">
        <v>143</v>
      </c>
      <c r="B67" s="209"/>
      <c r="C67" s="208" t="s">
        <v>144</v>
      </c>
      <c r="D67" s="237"/>
      <c r="E67" s="209"/>
      <c r="F67" s="117">
        <f>F68+F72</f>
        <v>110000</v>
      </c>
      <c r="G67" s="117">
        <f>G68+G72</f>
        <v>110000</v>
      </c>
      <c r="H67" s="167">
        <f>G67/F67*100</f>
        <v>100</v>
      </c>
    </row>
    <row r="68" spans="1:8" x14ac:dyDescent="0.25">
      <c r="A68" s="38">
        <v>31</v>
      </c>
      <c r="B68" s="70"/>
      <c r="C68" s="38" t="s">
        <v>35</v>
      </c>
      <c r="D68" s="47"/>
      <c r="E68" s="24"/>
      <c r="F68" s="41">
        <v>107515</v>
      </c>
      <c r="G68" s="41">
        <f>SUM(G69:G71)</f>
        <v>107687.62</v>
      </c>
      <c r="H68" s="159">
        <f t="shared" ref="H68:H72" si="5">G68/F68*100</f>
        <v>100.16055434125471</v>
      </c>
    </row>
    <row r="69" spans="1:8" x14ac:dyDescent="0.25">
      <c r="A69" s="213">
        <v>3111</v>
      </c>
      <c r="B69" s="214"/>
      <c r="C69" s="42" t="s">
        <v>37</v>
      </c>
      <c r="D69" s="20"/>
      <c r="E69" s="70"/>
      <c r="F69" s="21"/>
      <c r="G69" s="64">
        <v>91663.19</v>
      </c>
      <c r="H69" s="166"/>
    </row>
    <row r="70" spans="1:8" x14ac:dyDescent="0.25">
      <c r="A70" s="213">
        <v>3121</v>
      </c>
      <c r="B70" s="214"/>
      <c r="C70" s="24" t="s">
        <v>38</v>
      </c>
      <c r="D70" s="24"/>
      <c r="E70" s="24"/>
      <c r="F70" s="62"/>
      <c r="G70" s="62">
        <v>900</v>
      </c>
      <c r="H70" s="161"/>
    </row>
    <row r="71" spans="1:8" x14ac:dyDescent="0.25">
      <c r="A71" s="213">
        <v>3132</v>
      </c>
      <c r="B71" s="214"/>
      <c r="C71" s="215" t="s">
        <v>178</v>
      </c>
      <c r="D71" s="215"/>
      <c r="E71" s="215"/>
      <c r="F71" s="21"/>
      <c r="G71" s="21">
        <v>15124.43</v>
      </c>
      <c r="H71" s="82"/>
    </row>
    <row r="72" spans="1:8" x14ac:dyDescent="0.25">
      <c r="A72" s="38">
        <v>32</v>
      </c>
      <c r="B72" s="70"/>
      <c r="C72" s="238" t="s">
        <v>134</v>
      </c>
      <c r="D72" s="243"/>
      <c r="E72" s="239"/>
      <c r="F72" s="40">
        <v>2485</v>
      </c>
      <c r="G72" s="187">
        <f>SUM(G73:G77)</f>
        <v>2312.38</v>
      </c>
      <c r="H72" s="159">
        <f t="shared" si="5"/>
        <v>93.053521126760558</v>
      </c>
    </row>
    <row r="73" spans="1:8" x14ac:dyDescent="0.25">
      <c r="A73" s="213">
        <v>3212</v>
      </c>
      <c r="B73" s="214"/>
      <c r="C73" s="42" t="s">
        <v>45</v>
      </c>
      <c r="D73" s="20"/>
      <c r="E73" s="70"/>
      <c r="F73" s="118"/>
      <c r="G73" s="123">
        <v>856.31</v>
      </c>
      <c r="H73" s="82"/>
    </row>
    <row r="74" spans="1:8" x14ac:dyDescent="0.25">
      <c r="A74" s="213">
        <v>3221</v>
      </c>
      <c r="B74" s="214"/>
      <c r="C74" s="213" t="s">
        <v>48</v>
      </c>
      <c r="D74" s="215"/>
      <c r="E74" s="214"/>
      <c r="F74" s="118"/>
      <c r="G74" s="123">
        <v>812.65</v>
      </c>
      <c r="H74" s="161"/>
    </row>
    <row r="75" spans="1:8" x14ac:dyDescent="0.25">
      <c r="A75" s="213">
        <v>3231</v>
      </c>
      <c r="B75" s="214"/>
      <c r="C75" s="213" t="s">
        <v>55</v>
      </c>
      <c r="D75" s="215"/>
      <c r="E75" s="214"/>
      <c r="F75" s="21"/>
      <c r="G75" s="21">
        <v>360.8</v>
      </c>
      <c r="H75" s="159"/>
    </row>
    <row r="76" spans="1:8" x14ac:dyDescent="0.25">
      <c r="A76" s="213">
        <v>3234</v>
      </c>
      <c r="B76" s="214"/>
      <c r="C76" s="213" t="s">
        <v>136</v>
      </c>
      <c r="D76" s="215"/>
      <c r="E76" s="214"/>
      <c r="F76" s="21"/>
      <c r="G76" s="21">
        <v>177.62</v>
      </c>
      <c r="H76" s="124"/>
    </row>
    <row r="77" spans="1:8" x14ac:dyDescent="0.25">
      <c r="A77" s="42"/>
      <c r="B77" s="70">
        <v>3238</v>
      </c>
      <c r="C77" s="20" t="s">
        <v>59</v>
      </c>
      <c r="D77" s="20"/>
      <c r="E77" s="20"/>
      <c r="F77" s="21"/>
      <c r="G77" s="21">
        <v>105</v>
      </c>
      <c r="H77" s="124"/>
    </row>
    <row r="78" spans="1:8" ht="24" customHeight="1" x14ac:dyDescent="0.25">
      <c r="A78" s="205" t="s">
        <v>145</v>
      </c>
      <c r="B78" s="206"/>
      <c r="C78" s="207" t="s">
        <v>146</v>
      </c>
      <c r="D78" s="207"/>
      <c r="E78" s="207"/>
      <c r="F78" s="113">
        <f>F79+F82+F89+F97</f>
        <v>65508</v>
      </c>
      <c r="G78" s="113">
        <f>G79+G82+G89+G97</f>
        <v>58759.22</v>
      </c>
      <c r="H78" s="164">
        <f>G78/F78*100</f>
        <v>89.697777370702809</v>
      </c>
    </row>
    <row r="79" spans="1:8" ht="24" customHeight="1" x14ac:dyDescent="0.25">
      <c r="A79" s="193" t="s">
        <v>157</v>
      </c>
      <c r="B79" s="192"/>
      <c r="C79" s="259" t="s">
        <v>83</v>
      </c>
      <c r="D79" s="260"/>
      <c r="E79" s="261"/>
      <c r="F79" s="194">
        <f>SUM(F80)</f>
        <v>10000</v>
      </c>
      <c r="G79" s="194">
        <f>SUM(G80)</f>
        <v>9937.5</v>
      </c>
      <c r="H79" s="195"/>
    </row>
    <row r="80" spans="1:8" ht="15" customHeight="1" x14ac:dyDescent="0.25">
      <c r="A80" s="190">
        <v>42</v>
      </c>
      <c r="B80" s="191"/>
      <c r="C80" s="238" t="s">
        <v>73</v>
      </c>
      <c r="D80" s="243"/>
      <c r="E80" s="239"/>
      <c r="F80" s="21">
        <f>SUM(F81)</f>
        <v>10000</v>
      </c>
      <c r="G80" s="21">
        <f>SUM(G81)</f>
        <v>9937.5</v>
      </c>
      <c r="H80" s="82"/>
    </row>
    <row r="81" spans="1:8" ht="15" customHeight="1" x14ac:dyDescent="0.25">
      <c r="A81" s="262">
        <v>4224</v>
      </c>
      <c r="B81" s="263"/>
      <c r="C81" s="213" t="s">
        <v>77</v>
      </c>
      <c r="D81" s="215"/>
      <c r="E81" s="214"/>
      <c r="F81" s="21">
        <v>10000</v>
      </c>
      <c r="G81" s="21">
        <v>9937.5</v>
      </c>
      <c r="H81" s="82"/>
    </row>
    <row r="82" spans="1:8" x14ac:dyDescent="0.25">
      <c r="A82" s="208" t="s">
        <v>147</v>
      </c>
      <c r="B82" s="209"/>
      <c r="C82" s="253" t="s">
        <v>148</v>
      </c>
      <c r="D82" s="254"/>
      <c r="E82" s="255"/>
      <c r="F82" s="117">
        <f>F83+F85</f>
        <v>34508</v>
      </c>
      <c r="G82" s="117">
        <f>G83+G85</f>
        <v>34481.25</v>
      </c>
      <c r="H82" s="167">
        <f t="shared" ref="H82:H92" si="6">G82/F82*100</f>
        <v>99.922481743363861</v>
      </c>
    </row>
    <row r="83" spans="1:8" x14ac:dyDescent="0.25">
      <c r="A83" s="38">
        <v>32</v>
      </c>
      <c r="B83" s="49"/>
      <c r="C83" s="238" t="s">
        <v>134</v>
      </c>
      <c r="D83" s="243"/>
      <c r="E83" s="239"/>
      <c r="F83" s="68">
        <v>1715.5</v>
      </c>
      <c r="G83" s="68">
        <f>G84</f>
        <v>1688.75</v>
      </c>
      <c r="H83" s="159">
        <f t="shared" si="6"/>
        <v>98.440687846109014</v>
      </c>
    </row>
    <row r="84" spans="1:8" x14ac:dyDescent="0.25">
      <c r="A84" s="213">
        <v>3238</v>
      </c>
      <c r="B84" s="214"/>
      <c r="C84" s="20" t="s">
        <v>149</v>
      </c>
      <c r="D84" s="20"/>
      <c r="E84" s="20"/>
      <c r="F84" s="21"/>
      <c r="G84" s="23">
        <v>1688.75</v>
      </c>
      <c r="H84" s="82"/>
    </row>
    <row r="85" spans="1:8" x14ac:dyDescent="0.25">
      <c r="A85" s="38">
        <v>42</v>
      </c>
      <c r="B85" s="49"/>
      <c r="C85" s="238" t="s">
        <v>73</v>
      </c>
      <c r="D85" s="243"/>
      <c r="E85" s="239"/>
      <c r="F85" s="41">
        <v>32792.5</v>
      </c>
      <c r="G85" s="41">
        <f>SUM(G86:G88)</f>
        <v>32792.5</v>
      </c>
      <c r="H85" s="159">
        <f t="shared" si="6"/>
        <v>100</v>
      </c>
    </row>
    <row r="86" spans="1:8" x14ac:dyDescent="0.25">
      <c r="A86" s="38"/>
      <c r="B86" s="51">
        <v>4221</v>
      </c>
      <c r="C86" s="256" t="s">
        <v>153</v>
      </c>
      <c r="D86" s="257"/>
      <c r="E86" s="258"/>
      <c r="F86" s="41"/>
      <c r="G86" s="185"/>
      <c r="H86" s="159"/>
    </row>
    <row r="87" spans="1:8" x14ac:dyDescent="0.25">
      <c r="A87" s="38"/>
      <c r="B87" s="51">
        <v>4223</v>
      </c>
      <c r="C87" s="256" t="s">
        <v>154</v>
      </c>
      <c r="D87" s="257"/>
      <c r="E87" s="258"/>
      <c r="F87" s="41"/>
      <c r="G87" s="185"/>
      <c r="H87" s="159"/>
    </row>
    <row r="88" spans="1:8" x14ac:dyDescent="0.25">
      <c r="A88" s="213">
        <v>4224</v>
      </c>
      <c r="B88" s="214"/>
      <c r="C88" s="213" t="s">
        <v>77</v>
      </c>
      <c r="D88" s="215"/>
      <c r="E88" s="214"/>
      <c r="F88" s="21"/>
      <c r="G88" s="23">
        <v>32792.5</v>
      </c>
      <c r="H88" s="82"/>
    </row>
    <row r="89" spans="1:8" x14ac:dyDescent="0.25">
      <c r="A89" s="208" t="s">
        <v>150</v>
      </c>
      <c r="B89" s="209"/>
      <c r="C89" s="254" t="s">
        <v>94</v>
      </c>
      <c r="D89" s="254"/>
      <c r="E89" s="254"/>
      <c r="F89" s="117">
        <f>F90+F92</f>
        <v>21000</v>
      </c>
      <c r="G89" s="117">
        <f>G90+G92</f>
        <v>14340.47</v>
      </c>
      <c r="H89" s="167">
        <f t="shared" si="6"/>
        <v>68.287952380952376</v>
      </c>
    </row>
    <row r="90" spans="1:8" x14ac:dyDescent="0.25">
      <c r="A90" s="38">
        <v>32</v>
      </c>
      <c r="B90" s="49"/>
      <c r="C90" s="238" t="s">
        <v>134</v>
      </c>
      <c r="D90" s="243"/>
      <c r="E90" s="239"/>
      <c r="F90" s="68">
        <v>8000</v>
      </c>
      <c r="G90" s="68">
        <f>G91</f>
        <v>0</v>
      </c>
      <c r="H90" s="159">
        <f t="shared" si="6"/>
        <v>0</v>
      </c>
    </row>
    <row r="91" spans="1:8" x14ac:dyDescent="0.25">
      <c r="A91" s="213">
        <v>3232</v>
      </c>
      <c r="B91" s="214"/>
      <c r="C91" s="213" t="s">
        <v>151</v>
      </c>
      <c r="D91" s="215"/>
      <c r="E91" s="214"/>
      <c r="F91" s="21"/>
      <c r="G91" s="23"/>
      <c r="H91" s="82"/>
    </row>
    <row r="92" spans="1:8" x14ac:dyDescent="0.25">
      <c r="A92" s="38">
        <v>42</v>
      </c>
      <c r="B92" s="49"/>
      <c r="C92" s="264" t="s">
        <v>152</v>
      </c>
      <c r="D92" s="265"/>
      <c r="E92" s="266"/>
      <c r="F92" s="68">
        <v>13000</v>
      </c>
      <c r="G92" s="68">
        <f>SUM(G93:G96)</f>
        <v>14340.47</v>
      </c>
      <c r="H92" s="159">
        <f t="shared" si="6"/>
        <v>110.31130769230768</v>
      </c>
    </row>
    <row r="93" spans="1:8" x14ac:dyDescent="0.25">
      <c r="A93" s="256">
        <v>4221</v>
      </c>
      <c r="B93" s="258"/>
      <c r="C93" s="256" t="s">
        <v>153</v>
      </c>
      <c r="D93" s="257"/>
      <c r="E93" s="258"/>
      <c r="F93" s="64"/>
      <c r="G93" s="21">
        <v>13229.55</v>
      </c>
      <c r="H93" s="82"/>
    </row>
    <row r="94" spans="1:8" x14ac:dyDescent="0.25">
      <c r="A94" s="256">
        <v>4222</v>
      </c>
      <c r="B94" s="258"/>
      <c r="C94" s="256" t="s">
        <v>75</v>
      </c>
      <c r="D94" s="257"/>
      <c r="E94" s="258"/>
      <c r="F94" s="64"/>
      <c r="G94" s="21"/>
      <c r="H94" s="82"/>
    </row>
    <row r="95" spans="1:8" x14ac:dyDescent="0.25">
      <c r="A95" s="189"/>
      <c r="B95" s="51">
        <v>4223</v>
      </c>
      <c r="C95" s="256" t="s">
        <v>186</v>
      </c>
      <c r="D95" s="257"/>
      <c r="E95" s="258"/>
      <c r="F95" s="64"/>
      <c r="G95" s="21">
        <v>340.92</v>
      </c>
      <c r="H95" s="82"/>
    </row>
    <row r="96" spans="1:8" x14ac:dyDescent="0.25">
      <c r="A96" s="256">
        <v>4224</v>
      </c>
      <c r="B96" s="258"/>
      <c r="C96" s="213" t="s">
        <v>77</v>
      </c>
      <c r="D96" s="215"/>
      <c r="E96" s="214"/>
      <c r="F96" s="64"/>
      <c r="G96" s="21">
        <v>770</v>
      </c>
      <c r="H96" s="82"/>
    </row>
    <row r="97" spans="1:8" ht="21.75" customHeight="1" x14ac:dyDescent="0.25">
      <c r="A97" s="267">
        <v>92</v>
      </c>
      <c r="B97" s="268"/>
      <c r="C97" s="269" t="s">
        <v>139</v>
      </c>
      <c r="D97" s="270"/>
      <c r="E97" s="271"/>
      <c r="F97" s="75"/>
      <c r="G97" s="75">
        <v>0</v>
      </c>
      <c r="H97" s="168"/>
    </row>
    <row r="98" spans="1:8" x14ac:dyDescent="0.25">
      <c r="A98" s="205" t="s">
        <v>155</v>
      </c>
      <c r="B98" s="206"/>
      <c r="C98" s="205" t="s">
        <v>156</v>
      </c>
      <c r="D98" s="207"/>
      <c r="E98" s="206"/>
      <c r="F98" s="113">
        <f>F99</f>
        <v>35931</v>
      </c>
      <c r="G98" s="113">
        <f>G99</f>
        <v>35612.46</v>
      </c>
      <c r="H98" s="164">
        <f>G98/F98*100</f>
        <v>99.113467479335398</v>
      </c>
    </row>
    <row r="99" spans="1:8" x14ac:dyDescent="0.25">
      <c r="A99" s="208" t="s">
        <v>157</v>
      </c>
      <c r="B99" s="209"/>
      <c r="C99" s="237" t="s">
        <v>158</v>
      </c>
      <c r="D99" s="237"/>
      <c r="E99" s="209"/>
      <c r="F99" s="117">
        <f>F100+F104</f>
        <v>35931</v>
      </c>
      <c r="G99" s="117">
        <f>G100+G104</f>
        <v>35612.46</v>
      </c>
      <c r="H99" s="167">
        <f t="shared" ref="H99:H104" si="7">G99/F99*100</f>
        <v>99.113467479335398</v>
      </c>
    </row>
    <row r="100" spans="1:8" x14ac:dyDescent="0.25">
      <c r="A100" s="38">
        <v>31</v>
      </c>
      <c r="B100" s="49"/>
      <c r="C100" s="38" t="s">
        <v>35</v>
      </c>
      <c r="D100" s="47"/>
      <c r="E100" s="67"/>
      <c r="F100" s="68">
        <v>34586</v>
      </c>
      <c r="G100" s="68">
        <f>SUM(G101:G103)</f>
        <v>34456.65</v>
      </c>
      <c r="H100" s="159">
        <f t="shared" si="7"/>
        <v>99.626004741803044</v>
      </c>
    </row>
    <row r="101" spans="1:8" x14ac:dyDescent="0.25">
      <c r="A101" s="213">
        <v>3111</v>
      </c>
      <c r="B101" s="214"/>
      <c r="C101" s="42" t="s">
        <v>37</v>
      </c>
      <c r="D101" s="20"/>
      <c r="E101" s="20"/>
      <c r="F101" s="21"/>
      <c r="G101" s="23">
        <v>33756.65</v>
      </c>
      <c r="H101" s="82"/>
    </row>
    <row r="102" spans="1:8" x14ac:dyDescent="0.25">
      <c r="A102" s="213">
        <v>3121</v>
      </c>
      <c r="B102" s="214"/>
      <c r="C102" s="42" t="s">
        <v>38</v>
      </c>
      <c r="D102" s="20"/>
      <c r="E102" s="20"/>
      <c r="F102" s="21"/>
      <c r="G102" s="23">
        <v>700</v>
      </c>
      <c r="H102" s="82"/>
    </row>
    <row r="103" spans="1:8" x14ac:dyDescent="0.25">
      <c r="A103" s="213">
        <v>3132</v>
      </c>
      <c r="B103" s="214"/>
      <c r="C103" s="262" t="s">
        <v>159</v>
      </c>
      <c r="D103" s="244"/>
      <c r="E103" s="263"/>
      <c r="F103" s="21"/>
      <c r="G103" s="23"/>
      <c r="H103" s="82"/>
    </row>
    <row r="104" spans="1:8" x14ac:dyDescent="0.25">
      <c r="A104" s="38">
        <v>32</v>
      </c>
      <c r="B104" s="49"/>
      <c r="C104" s="38" t="s">
        <v>134</v>
      </c>
      <c r="D104" s="39"/>
      <c r="E104" s="39"/>
      <c r="F104" s="41">
        <v>1345</v>
      </c>
      <c r="G104" s="41">
        <f>G105</f>
        <v>1155.81</v>
      </c>
      <c r="H104" s="159">
        <f t="shared" si="7"/>
        <v>85.933828996282529</v>
      </c>
    </row>
    <row r="105" spans="1:8" x14ac:dyDescent="0.25">
      <c r="A105" s="213">
        <v>3212</v>
      </c>
      <c r="B105" s="214"/>
      <c r="C105" s="42" t="s">
        <v>45</v>
      </c>
      <c r="D105" s="20"/>
      <c r="E105" s="70"/>
      <c r="F105" s="21"/>
      <c r="G105" s="23">
        <v>1155.81</v>
      </c>
      <c r="H105" s="82"/>
    </row>
    <row r="106" spans="1:8" ht="24" customHeight="1" x14ac:dyDescent="0.25">
      <c r="A106" s="205" t="s">
        <v>160</v>
      </c>
      <c r="B106" s="206"/>
      <c r="C106" s="273" t="s">
        <v>161</v>
      </c>
      <c r="D106" s="274"/>
      <c r="E106" s="274"/>
      <c r="F106" s="113">
        <f>F107+F119</f>
        <v>51776.44</v>
      </c>
      <c r="G106" s="113">
        <f>G107+G119</f>
        <v>51776.439999999995</v>
      </c>
      <c r="H106" s="164">
        <f>G106/F106*100</f>
        <v>99.999999999999986</v>
      </c>
    </row>
    <row r="107" spans="1:8" x14ac:dyDescent="0.25">
      <c r="A107" s="208" t="s">
        <v>162</v>
      </c>
      <c r="B107" s="209"/>
      <c r="C107" s="114"/>
      <c r="D107" s="116"/>
      <c r="E107" s="115"/>
      <c r="F107" s="117">
        <f>F108+F111+F113</f>
        <v>7766.46</v>
      </c>
      <c r="G107" s="117">
        <f>G108+G111+G113</f>
        <v>7766.46</v>
      </c>
      <c r="H107" s="167">
        <f>G107/F107*100</f>
        <v>100</v>
      </c>
    </row>
    <row r="108" spans="1:8" x14ac:dyDescent="0.25">
      <c r="A108" s="38">
        <v>31</v>
      </c>
      <c r="B108" s="49"/>
      <c r="C108" s="38" t="s">
        <v>35</v>
      </c>
      <c r="D108" s="47"/>
      <c r="E108" s="67"/>
      <c r="F108" s="68"/>
      <c r="G108" s="68">
        <f>SUM(G109:G110)</f>
        <v>0</v>
      </c>
      <c r="H108" s="82" t="e">
        <f t="shared" ref="H108:H117" si="8">G108/F108*100</f>
        <v>#DIV/0!</v>
      </c>
    </row>
    <row r="109" spans="1:8" x14ac:dyDescent="0.25">
      <c r="A109" s="213">
        <v>3111</v>
      </c>
      <c r="B109" s="214"/>
      <c r="C109" s="42" t="s">
        <v>37</v>
      </c>
      <c r="D109" s="20"/>
      <c r="E109" s="20"/>
      <c r="F109" s="21"/>
      <c r="G109" s="23"/>
      <c r="H109" s="82"/>
    </row>
    <row r="110" spans="1:8" x14ac:dyDescent="0.25">
      <c r="A110" s="213">
        <v>3132</v>
      </c>
      <c r="B110" s="214"/>
      <c r="C110" s="262" t="s">
        <v>159</v>
      </c>
      <c r="D110" s="244"/>
      <c r="E110" s="263"/>
      <c r="F110" s="21"/>
      <c r="G110" s="23"/>
      <c r="H110" s="82"/>
    </row>
    <row r="111" spans="1:8" x14ac:dyDescent="0.25">
      <c r="A111" s="38">
        <v>32</v>
      </c>
      <c r="B111" s="49"/>
      <c r="C111" s="38" t="s">
        <v>134</v>
      </c>
      <c r="D111" s="20"/>
      <c r="E111" s="20"/>
      <c r="F111" s="41"/>
      <c r="G111" s="50">
        <f>G112</f>
        <v>0</v>
      </c>
      <c r="H111" s="82"/>
    </row>
    <row r="112" spans="1:8" x14ac:dyDescent="0.25">
      <c r="A112" s="213">
        <v>3212</v>
      </c>
      <c r="B112" s="214"/>
      <c r="C112" s="42" t="s">
        <v>45</v>
      </c>
      <c r="D112" s="20"/>
      <c r="E112" s="20"/>
      <c r="F112" s="21"/>
      <c r="G112" s="23"/>
      <c r="H112" s="82"/>
    </row>
    <row r="113" spans="1:8" x14ac:dyDescent="0.25">
      <c r="A113" s="267">
        <v>92</v>
      </c>
      <c r="B113" s="268"/>
      <c r="C113" s="267" t="s">
        <v>163</v>
      </c>
      <c r="D113" s="272"/>
      <c r="E113" s="268"/>
      <c r="F113" s="75">
        <f>F114+F117</f>
        <v>7766.46</v>
      </c>
      <c r="G113" s="75">
        <f>G114+G117</f>
        <v>7766.46</v>
      </c>
      <c r="H113" s="168">
        <f t="shared" si="8"/>
        <v>100</v>
      </c>
    </row>
    <row r="114" spans="1:8" x14ac:dyDescent="0.25">
      <c r="A114" s="38">
        <v>31</v>
      </c>
      <c r="B114" s="49"/>
      <c r="C114" s="38" t="s">
        <v>35</v>
      </c>
      <c r="D114" s="47"/>
      <c r="E114" s="49"/>
      <c r="F114" s="41">
        <v>7582.46</v>
      </c>
      <c r="G114" s="41">
        <f>SUM(G115:G116)</f>
        <v>7582.46</v>
      </c>
      <c r="H114" s="82">
        <f t="shared" si="8"/>
        <v>100</v>
      </c>
    </row>
    <row r="115" spans="1:8" x14ac:dyDescent="0.25">
      <c r="A115" s="213">
        <v>3111</v>
      </c>
      <c r="B115" s="214"/>
      <c r="C115" s="42" t="s">
        <v>37</v>
      </c>
      <c r="D115" s="20"/>
      <c r="E115" s="70"/>
      <c r="F115" s="21"/>
      <c r="G115" s="23">
        <v>7187.17</v>
      </c>
      <c r="H115" s="82"/>
    </row>
    <row r="116" spans="1:8" x14ac:dyDescent="0.25">
      <c r="A116" s="213">
        <v>3132</v>
      </c>
      <c r="B116" s="214"/>
      <c r="C116" s="213" t="s">
        <v>164</v>
      </c>
      <c r="D116" s="215"/>
      <c r="E116" s="214"/>
      <c r="F116" s="21"/>
      <c r="G116" s="23">
        <v>395.29</v>
      </c>
      <c r="H116" s="82"/>
    </row>
    <row r="117" spans="1:8" x14ac:dyDescent="0.25">
      <c r="A117" s="38">
        <v>32</v>
      </c>
      <c r="B117" s="49"/>
      <c r="C117" s="38" t="s">
        <v>43</v>
      </c>
      <c r="D117" s="39"/>
      <c r="E117" s="49"/>
      <c r="F117" s="41">
        <v>184</v>
      </c>
      <c r="G117" s="41">
        <f>G118</f>
        <v>184</v>
      </c>
      <c r="H117" s="82">
        <f t="shared" si="8"/>
        <v>100</v>
      </c>
    </row>
    <row r="118" spans="1:8" x14ac:dyDescent="0.25">
      <c r="A118" s="213">
        <v>3212</v>
      </c>
      <c r="B118" s="214"/>
      <c r="C118" s="42" t="s">
        <v>45</v>
      </c>
      <c r="D118" s="20"/>
      <c r="E118" s="70"/>
      <c r="F118" s="21"/>
      <c r="G118" s="23">
        <v>184</v>
      </c>
      <c r="H118" s="82"/>
    </row>
    <row r="119" spans="1:8" x14ac:dyDescent="0.25">
      <c r="A119" s="208" t="s">
        <v>165</v>
      </c>
      <c r="B119" s="209"/>
      <c r="C119" s="237" t="s">
        <v>166</v>
      </c>
      <c r="D119" s="237"/>
      <c r="E119" s="209"/>
      <c r="F119" s="117">
        <f>F120+F123+F125</f>
        <v>44009.98</v>
      </c>
      <c r="G119" s="117">
        <f>G120+G123+G125</f>
        <v>44009.979999999996</v>
      </c>
      <c r="H119" s="167">
        <f>G119/F119*100</f>
        <v>99.999999999999986</v>
      </c>
    </row>
    <row r="120" spans="1:8" x14ac:dyDescent="0.25">
      <c r="A120" s="38">
        <v>31</v>
      </c>
      <c r="B120" s="49"/>
      <c r="C120" s="38" t="s">
        <v>35</v>
      </c>
      <c r="D120" s="47"/>
      <c r="E120" s="67"/>
      <c r="F120" s="68"/>
      <c r="G120" s="68">
        <f>SUM(G121:G122)</f>
        <v>0</v>
      </c>
      <c r="H120" s="82" t="e">
        <f>G120/F120*100</f>
        <v>#DIV/0!</v>
      </c>
    </row>
    <row r="121" spans="1:8" x14ac:dyDescent="0.25">
      <c r="A121" s="213">
        <v>3111</v>
      </c>
      <c r="B121" s="214"/>
      <c r="C121" s="42" t="s">
        <v>37</v>
      </c>
      <c r="D121" s="20"/>
      <c r="E121" s="20"/>
      <c r="F121" s="21"/>
      <c r="G121" s="23"/>
      <c r="H121" s="82"/>
    </row>
    <row r="122" spans="1:8" x14ac:dyDescent="0.25">
      <c r="A122" s="213">
        <v>3132</v>
      </c>
      <c r="B122" s="214"/>
      <c r="C122" s="213" t="s">
        <v>164</v>
      </c>
      <c r="D122" s="215"/>
      <c r="E122" s="214"/>
      <c r="F122" s="21"/>
      <c r="G122" s="23"/>
      <c r="H122" s="82"/>
    </row>
    <row r="123" spans="1:8" x14ac:dyDescent="0.25">
      <c r="A123" s="38">
        <v>32</v>
      </c>
      <c r="B123" s="49"/>
      <c r="C123" s="38" t="s">
        <v>134</v>
      </c>
      <c r="D123" s="39"/>
      <c r="E123" s="39"/>
      <c r="F123" s="41"/>
      <c r="G123" s="41">
        <f>G124</f>
        <v>0</v>
      </c>
      <c r="H123" s="82" t="e">
        <f t="shared" ref="H123:H129" si="9">G123/F123*100</f>
        <v>#DIV/0!</v>
      </c>
    </row>
    <row r="124" spans="1:8" x14ac:dyDescent="0.25">
      <c r="A124" s="213">
        <v>3212</v>
      </c>
      <c r="B124" s="214"/>
      <c r="C124" s="20" t="s">
        <v>45</v>
      </c>
      <c r="D124" s="20"/>
      <c r="E124" s="20"/>
      <c r="F124" s="21"/>
      <c r="G124" s="23"/>
      <c r="H124" s="82"/>
    </row>
    <row r="125" spans="1:8" x14ac:dyDescent="0.25">
      <c r="A125" s="267">
        <v>92</v>
      </c>
      <c r="B125" s="268"/>
      <c r="C125" s="267" t="s">
        <v>167</v>
      </c>
      <c r="D125" s="272"/>
      <c r="E125" s="268"/>
      <c r="F125" s="75">
        <f>F126+F129</f>
        <v>44009.98</v>
      </c>
      <c r="G125" s="75">
        <f>G126+G129</f>
        <v>44009.979999999996</v>
      </c>
      <c r="H125" s="168">
        <f t="shared" si="9"/>
        <v>99.999999999999986</v>
      </c>
    </row>
    <row r="126" spans="1:8" x14ac:dyDescent="0.25">
      <c r="A126" s="38">
        <v>31</v>
      </c>
      <c r="B126" s="49"/>
      <c r="C126" s="38" t="s">
        <v>35</v>
      </c>
      <c r="D126" s="47"/>
      <c r="E126" s="125"/>
      <c r="F126" s="41">
        <v>42969.98</v>
      </c>
      <c r="G126" s="41">
        <f>SUM(G127:G128)</f>
        <v>42969.979999999996</v>
      </c>
      <c r="H126" s="82">
        <f t="shared" si="9"/>
        <v>99.999999999999972</v>
      </c>
    </row>
    <row r="127" spans="1:8" x14ac:dyDescent="0.25">
      <c r="A127" s="213">
        <v>3111</v>
      </c>
      <c r="B127" s="214"/>
      <c r="C127" s="42" t="s">
        <v>37</v>
      </c>
      <c r="D127" s="20"/>
      <c r="E127" s="70"/>
      <c r="F127" s="21"/>
      <c r="G127" s="23">
        <v>40729.839999999997</v>
      </c>
      <c r="H127" s="82"/>
    </row>
    <row r="128" spans="1:8" x14ac:dyDescent="0.25">
      <c r="A128" s="213">
        <v>3132</v>
      </c>
      <c r="B128" s="214"/>
      <c r="C128" s="213" t="s">
        <v>164</v>
      </c>
      <c r="D128" s="215"/>
      <c r="E128" s="214"/>
      <c r="F128" s="21"/>
      <c r="G128" s="23">
        <v>2240.14</v>
      </c>
      <c r="H128" s="82"/>
    </row>
    <row r="129" spans="1:8" x14ac:dyDescent="0.25">
      <c r="A129" s="38">
        <v>32</v>
      </c>
      <c r="B129" s="49"/>
      <c r="C129" s="38" t="s">
        <v>134</v>
      </c>
      <c r="D129" s="39"/>
      <c r="E129" s="49"/>
      <c r="F129" s="41">
        <v>1040</v>
      </c>
      <c r="G129" s="41">
        <f>G130</f>
        <v>1040</v>
      </c>
      <c r="H129" s="82">
        <f t="shared" si="9"/>
        <v>100</v>
      </c>
    </row>
    <row r="130" spans="1:8" x14ac:dyDescent="0.25">
      <c r="A130" s="213">
        <v>3212</v>
      </c>
      <c r="B130" s="214"/>
      <c r="C130" s="42" t="s">
        <v>45</v>
      </c>
      <c r="D130" s="20"/>
      <c r="E130" s="70"/>
      <c r="F130" s="21"/>
      <c r="G130" s="23">
        <v>1040</v>
      </c>
      <c r="H130" s="82"/>
    </row>
    <row r="131" spans="1:8" ht="24" customHeight="1" x14ac:dyDescent="0.25">
      <c r="A131" s="205" t="s">
        <v>168</v>
      </c>
      <c r="B131" s="206"/>
      <c r="C131" s="205" t="s">
        <v>169</v>
      </c>
      <c r="D131" s="207"/>
      <c r="E131" s="207"/>
      <c r="F131" s="113">
        <f>F132</f>
        <v>36709</v>
      </c>
      <c r="G131" s="113">
        <f>G132</f>
        <v>36602.15</v>
      </c>
      <c r="H131" s="164">
        <f>G131/F131*100</f>
        <v>99.708926966139103</v>
      </c>
    </row>
    <row r="132" spans="1:8" x14ac:dyDescent="0.25">
      <c r="A132" s="208" t="s">
        <v>157</v>
      </c>
      <c r="B132" s="209"/>
      <c r="C132" s="237" t="s">
        <v>158</v>
      </c>
      <c r="D132" s="237"/>
      <c r="E132" s="209"/>
      <c r="F132" s="117">
        <f>F133+F137</f>
        <v>36709</v>
      </c>
      <c r="G132" s="117">
        <f>G133+G137</f>
        <v>36602.15</v>
      </c>
      <c r="H132" s="167">
        <f>G132/F132*100</f>
        <v>99.708926966139103</v>
      </c>
    </row>
    <row r="133" spans="1:8" x14ac:dyDescent="0.25">
      <c r="A133" s="38">
        <v>31</v>
      </c>
      <c r="B133" s="49"/>
      <c r="C133" s="38" t="s">
        <v>35</v>
      </c>
      <c r="D133" s="47"/>
      <c r="E133" s="67"/>
      <c r="F133" s="68">
        <v>36289</v>
      </c>
      <c r="G133" s="68">
        <f>SUM(G134:G136)</f>
        <v>36203.26</v>
      </c>
      <c r="H133" s="82">
        <f t="shared" ref="H133:H137" si="10">G133/F133*100</f>
        <v>99.763730055939831</v>
      </c>
    </row>
    <row r="134" spans="1:8" x14ac:dyDescent="0.25">
      <c r="A134" s="213">
        <v>3111</v>
      </c>
      <c r="B134" s="214"/>
      <c r="C134" s="42" t="s">
        <v>37</v>
      </c>
      <c r="D134" s="20"/>
      <c r="E134" s="20"/>
      <c r="F134" s="21"/>
      <c r="G134" s="23">
        <v>30474.9</v>
      </c>
      <c r="H134" s="82"/>
    </row>
    <row r="135" spans="1:8" x14ac:dyDescent="0.25">
      <c r="A135" s="213">
        <v>3121</v>
      </c>
      <c r="B135" s="214"/>
      <c r="C135" s="42" t="s">
        <v>38</v>
      </c>
      <c r="D135" s="20"/>
      <c r="E135" s="20"/>
      <c r="F135" s="21"/>
      <c r="G135" s="23">
        <v>700</v>
      </c>
      <c r="H135" s="82"/>
    </row>
    <row r="136" spans="1:8" x14ac:dyDescent="0.25">
      <c r="A136" s="213">
        <v>3132</v>
      </c>
      <c r="B136" s="214"/>
      <c r="C136" s="213" t="s">
        <v>164</v>
      </c>
      <c r="D136" s="215"/>
      <c r="E136" s="214"/>
      <c r="F136" s="21"/>
      <c r="G136" s="23">
        <v>5028.3599999999997</v>
      </c>
      <c r="H136" s="82"/>
    </row>
    <row r="137" spans="1:8" x14ac:dyDescent="0.25">
      <c r="A137" s="38">
        <v>32</v>
      </c>
      <c r="B137" s="49"/>
      <c r="C137" s="38" t="s">
        <v>134</v>
      </c>
      <c r="D137" s="39"/>
      <c r="E137" s="39"/>
      <c r="F137" s="41">
        <v>420</v>
      </c>
      <c r="G137" s="41">
        <f>G138</f>
        <v>398.89</v>
      </c>
      <c r="H137" s="82">
        <f t="shared" si="10"/>
        <v>94.973809523809521</v>
      </c>
    </row>
    <row r="138" spans="1:8" x14ac:dyDescent="0.25">
      <c r="A138" s="213">
        <v>3212</v>
      </c>
      <c r="B138" s="214"/>
      <c r="C138" s="42" t="s">
        <v>45</v>
      </c>
      <c r="D138" s="20"/>
      <c r="E138" s="20"/>
      <c r="F138" s="21"/>
      <c r="G138" s="23">
        <v>398.89</v>
      </c>
      <c r="H138" s="82"/>
    </row>
    <row r="139" spans="1:8" ht="25.5" customHeight="1" x14ac:dyDescent="0.25">
      <c r="A139" s="205" t="s">
        <v>197</v>
      </c>
      <c r="B139" s="206"/>
      <c r="C139" s="205" t="s">
        <v>198</v>
      </c>
      <c r="D139" s="207"/>
      <c r="E139" s="207"/>
      <c r="F139" s="113">
        <f>F140</f>
        <v>4000</v>
      </c>
      <c r="G139" s="113">
        <f>G140</f>
        <v>3835.38</v>
      </c>
      <c r="H139" s="164">
        <f>G139/F139*100</f>
        <v>95.884500000000003</v>
      </c>
    </row>
    <row r="140" spans="1:8" ht="29.25" customHeight="1" x14ac:dyDescent="0.25">
      <c r="A140" s="208" t="s">
        <v>199</v>
      </c>
      <c r="B140" s="209"/>
      <c r="C140" s="210" t="s">
        <v>132</v>
      </c>
      <c r="D140" s="211"/>
      <c r="E140" s="212"/>
      <c r="F140" s="117">
        <f>F141+F145</f>
        <v>4000</v>
      </c>
      <c r="G140" s="117">
        <f>G141+G145</f>
        <v>3835.38</v>
      </c>
      <c r="H140" s="167">
        <f>G140/F140*100</f>
        <v>95.884500000000003</v>
      </c>
    </row>
    <row r="141" spans="1:8" x14ac:dyDescent="0.25">
      <c r="A141" s="38">
        <v>31</v>
      </c>
      <c r="B141" s="49"/>
      <c r="C141" s="38" t="s">
        <v>35</v>
      </c>
      <c r="D141" s="47"/>
      <c r="E141" s="39"/>
      <c r="F141" s="41">
        <v>4000</v>
      </c>
      <c r="G141" s="41">
        <f>SUM(G142:G144)</f>
        <v>3835.38</v>
      </c>
      <c r="H141" s="82">
        <f t="shared" ref="H141" si="11">G141/F141*100</f>
        <v>95.884500000000003</v>
      </c>
    </row>
    <row r="142" spans="1:8" x14ac:dyDescent="0.25">
      <c r="A142" s="213">
        <v>3111</v>
      </c>
      <c r="B142" s="214"/>
      <c r="C142" s="42" t="s">
        <v>37</v>
      </c>
      <c r="D142" s="20"/>
      <c r="E142" s="20"/>
      <c r="F142" s="21"/>
      <c r="G142" s="23">
        <v>3835.38</v>
      </c>
      <c r="H142" s="82"/>
    </row>
    <row r="143" spans="1:8" x14ac:dyDescent="0.25">
      <c r="A143" s="213">
        <v>3121</v>
      </c>
      <c r="B143" s="214"/>
      <c r="C143" s="42" t="s">
        <v>38</v>
      </c>
      <c r="D143" s="20"/>
      <c r="E143" s="20"/>
      <c r="F143" s="21"/>
      <c r="G143" s="23"/>
      <c r="H143" s="82"/>
    </row>
    <row r="144" spans="1:8" x14ac:dyDescent="0.25">
      <c r="A144" s="213">
        <v>3132</v>
      </c>
      <c r="B144" s="214"/>
      <c r="C144" s="213" t="s">
        <v>164</v>
      </c>
      <c r="D144" s="215"/>
      <c r="E144" s="214"/>
      <c r="F144" s="21"/>
      <c r="G144" s="23"/>
      <c r="H144" s="82"/>
    </row>
    <row r="145" spans="1:8" x14ac:dyDescent="0.25">
      <c r="A145" s="38">
        <v>32</v>
      </c>
      <c r="B145" s="49"/>
      <c r="C145" s="38" t="s">
        <v>134</v>
      </c>
      <c r="D145" s="39"/>
      <c r="E145" s="39"/>
      <c r="F145" s="41"/>
      <c r="G145" s="41">
        <f>G146</f>
        <v>0</v>
      </c>
      <c r="H145" s="82" t="e">
        <f t="shared" ref="H145" si="12">G145/F145*100</f>
        <v>#DIV/0!</v>
      </c>
    </row>
    <row r="146" spans="1:8" x14ac:dyDescent="0.25">
      <c r="A146" s="213">
        <v>3212</v>
      </c>
      <c r="B146" s="214"/>
      <c r="C146" s="42" t="s">
        <v>45</v>
      </c>
      <c r="D146" s="20"/>
      <c r="E146" s="20"/>
      <c r="F146" s="21"/>
      <c r="G146" s="23"/>
      <c r="H146" s="82"/>
    </row>
  </sheetData>
  <mergeCells count="173">
    <mergeCell ref="A138:B138"/>
    <mergeCell ref="A3:H3"/>
    <mergeCell ref="A132:B132"/>
    <mergeCell ref="C132:E132"/>
    <mergeCell ref="A134:B134"/>
    <mergeCell ref="A135:B135"/>
    <mergeCell ref="A136:B136"/>
    <mergeCell ref="C136:E136"/>
    <mergeCell ref="A128:B128"/>
    <mergeCell ref="C128:E128"/>
    <mergeCell ref="A130:B130"/>
    <mergeCell ref="A131:B131"/>
    <mergeCell ref="C131:E131"/>
    <mergeCell ref="A124:B124"/>
    <mergeCell ref="A125:B125"/>
    <mergeCell ref="C125:E125"/>
    <mergeCell ref="A127:B127"/>
    <mergeCell ref="A119:B119"/>
    <mergeCell ref="C119:E119"/>
    <mergeCell ref="A121:B121"/>
    <mergeCell ref="A122:B122"/>
    <mergeCell ref="C122:E122"/>
    <mergeCell ref="A115:B115"/>
    <mergeCell ref="A116:B116"/>
    <mergeCell ref="C116:E116"/>
    <mergeCell ref="A118:B118"/>
    <mergeCell ref="A109:B109"/>
    <mergeCell ref="A110:B110"/>
    <mergeCell ref="C110:E110"/>
    <mergeCell ref="A112:B112"/>
    <mergeCell ref="A113:B113"/>
    <mergeCell ref="C113:E113"/>
    <mergeCell ref="A105:B105"/>
    <mergeCell ref="A106:B106"/>
    <mergeCell ref="C106:E106"/>
    <mergeCell ref="A107:B107"/>
    <mergeCell ref="A99:B99"/>
    <mergeCell ref="C99:E99"/>
    <mergeCell ref="A101:B101"/>
    <mergeCell ref="A102:B102"/>
    <mergeCell ref="A103:B103"/>
    <mergeCell ref="C103:E103"/>
    <mergeCell ref="A96:B96"/>
    <mergeCell ref="C96:E96"/>
    <mergeCell ref="A97:B97"/>
    <mergeCell ref="C97:E97"/>
    <mergeCell ref="A98:B98"/>
    <mergeCell ref="C98:E98"/>
    <mergeCell ref="C92:E92"/>
    <mergeCell ref="A93:B93"/>
    <mergeCell ref="C93:E93"/>
    <mergeCell ref="A94:B94"/>
    <mergeCell ref="C94:E94"/>
    <mergeCell ref="C95:E95"/>
    <mergeCell ref="A89:B89"/>
    <mergeCell ref="C89:E89"/>
    <mergeCell ref="C90:E90"/>
    <mergeCell ref="A91:B91"/>
    <mergeCell ref="C91:E91"/>
    <mergeCell ref="C83:E83"/>
    <mergeCell ref="A84:B84"/>
    <mergeCell ref="C85:E85"/>
    <mergeCell ref="A88:B88"/>
    <mergeCell ref="C88:E88"/>
    <mergeCell ref="A76:B76"/>
    <mergeCell ref="C76:E76"/>
    <mergeCell ref="A78:B78"/>
    <mergeCell ref="C78:E78"/>
    <mergeCell ref="A82:B82"/>
    <mergeCell ref="C82:E82"/>
    <mergeCell ref="C86:E86"/>
    <mergeCell ref="C87:E87"/>
    <mergeCell ref="C79:E79"/>
    <mergeCell ref="A81:B81"/>
    <mergeCell ref="C81:E81"/>
    <mergeCell ref="C80:E80"/>
    <mergeCell ref="C72:E72"/>
    <mergeCell ref="A73:B73"/>
    <mergeCell ref="A74:B74"/>
    <mergeCell ref="C74:E74"/>
    <mergeCell ref="A75:B75"/>
    <mergeCell ref="C75:E75"/>
    <mergeCell ref="A67:B67"/>
    <mergeCell ref="C67:E67"/>
    <mergeCell ref="A69:B69"/>
    <mergeCell ref="A70:B70"/>
    <mergeCell ref="A71:B71"/>
    <mergeCell ref="C71:E71"/>
    <mergeCell ref="C60:E60"/>
    <mergeCell ref="C61:E61"/>
    <mergeCell ref="C62:E62"/>
    <mergeCell ref="C63:E63"/>
    <mergeCell ref="C64:E64"/>
    <mergeCell ref="C66:E66"/>
    <mergeCell ref="A54:B54"/>
    <mergeCell ref="A55:B55"/>
    <mergeCell ref="A56:B56"/>
    <mergeCell ref="C56:E56"/>
    <mergeCell ref="C58:E58"/>
    <mergeCell ref="C59:E59"/>
    <mergeCell ref="A48:B48"/>
    <mergeCell ref="A49:B49"/>
    <mergeCell ref="A50:B50"/>
    <mergeCell ref="A51:B51"/>
    <mergeCell ref="C51:E51"/>
    <mergeCell ref="A52:B52"/>
    <mergeCell ref="C52:E52"/>
    <mergeCell ref="A44:B44"/>
    <mergeCell ref="A45:B45"/>
    <mergeCell ref="C45:E45"/>
    <mergeCell ref="A46:B46"/>
    <mergeCell ref="C46:E46"/>
    <mergeCell ref="A47:B47"/>
    <mergeCell ref="C47:E47"/>
    <mergeCell ref="A40:B40"/>
    <mergeCell ref="C40:E40"/>
    <mergeCell ref="A41:B41"/>
    <mergeCell ref="C41:E41"/>
    <mergeCell ref="A43:B43"/>
    <mergeCell ref="C43:E43"/>
    <mergeCell ref="A36:B36"/>
    <mergeCell ref="C36:E36"/>
    <mergeCell ref="A37:B37"/>
    <mergeCell ref="A38:B38"/>
    <mergeCell ref="A39:B39"/>
    <mergeCell ref="C39:E39"/>
    <mergeCell ref="A32:B32"/>
    <mergeCell ref="A33:B33"/>
    <mergeCell ref="C33:E33"/>
    <mergeCell ref="A34:B34"/>
    <mergeCell ref="A35:B35"/>
    <mergeCell ref="C35:E35"/>
    <mergeCell ref="A28:B28"/>
    <mergeCell ref="C28:E28"/>
    <mergeCell ref="C29:E29"/>
    <mergeCell ref="A30:B30"/>
    <mergeCell ref="C30:E30"/>
    <mergeCell ref="A31:B31"/>
    <mergeCell ref="A23:B23"/>
    <mergeCell ref="C23:E23"/>
    <mergeCell ref="A25:B25"/>
    <mergeCell ref="A26:B26"/>
    <mergeCell ref="A27:B27"/>
    <mergeCell ref="C27:E27"/>
    <mergeCell ref="A19:B19"/>
    <mergeCell ref="C19:E19"/>
    <mergeCell ref="A20:B20"/>
    <mergeCell ref="C20:E20"/>
    <mergeCell ref="A21:B21"/>
    <mergeCell ref="A22:B22"/>
    <mergeCell ref="A11:B11"/>
    <mergeCell ref="A12:B12"/>
    <mergeCell ref="C12:E12"/>
    <mergeCell ref="B14:E14"/>
    <mergeCell ref="A18:B18"/>
    <mergeCell ref="C18:D18"/>
    <mergeCell ref="A1:H1"/>
    <mergeCell ref="A5:H5"/>
    <mergeCell ref="A6:H6"/>
    <mergeCell ref="A8:E8"/>
    <mergeCell ref="C10:E10"/>
    <mergeCell ref="B15:E15"/>
    <mergeCell ref="B16:E16"/>
    <mergeCell ref="B17:E17"/>
    <mergeCell ref="A139:B139"/>
    <mergeCell ref="C139:E139"/>
    <mergeCell ref="A140:B140"/>
    <mergeCell ref="C140:E140"/>
    <mergeCell ref="A142:B142"/>
    <mergeCell ref="A143:B143"/>
    <mergeCell ref="A144:B144"/>
    <mergeCell ref="C144:E144"/>
    <mergeCell ref="A146:B14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sažetak</vt:lpstr>
      <vt:lpstr>ekonomska kl.</vt:lpstr>
      <vt:lpstr>izvori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Branka Pivalica</dc:creator>
  <cp:lastModifiedBy>Branka Pivalica</cp:lastModifiedBy>
  <cp:lastPrinted>2026-03-16T11:40:00Z</cp:lastPrinted>
  <dcterms:created xsi:type="dcterms:W3CDTF">2024-03-14T14:15:22Z</dcterms:created>
  <dcterms:modified xsi:type="dcterms:W3CDTF">2026-03-16T12:34:45Z</dcterms:modified>
</cp:coreProperties>
</file>